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firstSheet="2" activeTab="2"/>
  </bookViews>
  <sheets>
    <sheet name="OPĆI DIO(uključeni župnijski P " sheetId="1" r:id="rId1"/>
    <sheet name="OPĆI DIO(bez županije)" sheetId="2" r:id="rId2"/>
    <sheet name="PLAN PRIHODA" sheetId="3" r:id="rId3"/>
    <sheet name="PLAN RASHODA I IZDATAKA" sheetId="4" r:id="rId4"/>
  </sheets>
  <definedNames>
    <definedName name="_xlnm.Print_Titles" localSheetId="3">'PLAN RASHODA I IZDATAKA'!$1:$1</definedName>
    <definedName name="_xlnm.Print_Area" localSheetId="1">'OPĆI DIO(bez županije)'!$A$2:$G$26</definedName>
    <definedName name="_xlnm.Print_Area" localSheetId="0">'OPĆI DIO(uključeni župnijski P '!$A$2:$G$26</definedName>
    <definedName name="_xlnm.Print_Area" localSheetId="2">'PLAN PRIHODA'!$E$1:$U$79</definedName>
    <definedName name="_xlnm.Print_Area" localSheetId="3">'PLAN RASHODA I IZDATAKA'!$A$1:$V$189</definedName>
  </definedNames>
  <calcPr fullCalcOnLoad="1"/>
</workbook>
</file>

<file path=xl/sharedStrings.xml><?xml version="1.0" encoding="utf-8"?>
<sst xmlns="http://schemas.openxmlformats.org/spreadsheetml/2006/main" count="394" uniqueCount="343">
  <si>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</si>
  <si>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</si>
  <si>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</si>
  <si>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</si>
  <si>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</si>
  <si>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</si>
  <si>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</si>
  <si>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</si>
  <si>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</si>
  <si>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</si>
  <si>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</si>
  <si>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</si>
  <si>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</si>
  <si>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</si>
  <si>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</si>
  <si>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</si>
  <si>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</si>
  <si>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</si>
  <si>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</si>
  <si>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</si>
  <si>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</si>
  <si>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</si>
  <si>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</si>
  <si>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</si>
  <si>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</si>
  <si>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</si>
  <si>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</si>
  <si>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</si>
  <si>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Axxxxxx</t>
  </si>
  <si>
    <t>xxxx</t>
  </si>
  <si>
    <t>PROGRAM</t>
  </si>
  <si>
    <t>NAZIV AKTIVOSTI</t>
  </si>
  <si>
    <t>NAZIV PROJEKTA</t>
  </si>
  <si>
    <t>Rashodi za nabavu proizvedene dugotrajne imovine</t>
  </si>
  <si>
    <t>UKUPAN DONOS VIŠKA/MANJKA IZ PRETHODNE(IH) GODINE</t>
  </si>
  <si>
    <t>K000001</t>
  </si>
  <si>
    <t>Ostali nespomenuti rashodi poslovanja</t>
  </si>
  <si>
    <t xml:space="preserve">631 Pomoć od inozemnih vlada                          </t>
  </si>
  <si>
    <t xml:space="preserve">632 Pomoći od međunarodnih organizacija te institucija i tijela EU                                     </t>
  </si>
  <si>
    <t xml:space="preserve">633 Pomoći proračunu iz drugih proračuna          </t>
  </si>
  <si>
    <t xml:space="preserve">634 Pomoći od izvanproračunskih korisnika        </t>
  </si>
  <si>
    <t>636 Pomoći proračunskim korisnicima iz proračuna koji im nije nadležan</t>
  </si>
  <si>
    <t>638 Pomoći iz državnog proračuna temeljem prijenosa EU sredstava</t>
  </si>
  <si>
    <t>64 Prihodi od imovine</t>
  </si>
  <si>
    <t xml:space="preserve">641 Prihodi od financijske imovine </t>
  </si>
  <si>
    <t xml:space="preserve">65 Prihodi od upravnih i administrativnih pristojbi, pristojbi po posebnim propisima i naknada </t>
  </si>
  <si>
    <t>652 Prihodi po posebnim propisima</t>
  </si>
  <si>
    <t>661 Prihodi od prodaje proizvoda i robe te pruženih usluga</t>
  </si>
  <si>
    <t>922 Višak/manjak prihoda poslovanja</t>
  </si>
  <si>
    <t>Oznaka računa iz računskog plana</t>
  </si>
  <si>
    <t>Ukupni preneseni  višak/manjak prihoda poslovanja</t>
  </si>
  <si>
    <t>Ukupni prihodi i primici za financiranje rashoda poslovanja</t>
  </si>
  <si>
    <t>Pomoći temeljem prijenosa EU sredstava</t>
  </si>
  <si>
    <t>Postrojenja i oprema</t>
  </si>
  <si>
    <t>IZVRŠENJE Opći prihodi i primici</t>
  </si>
  <si>
    <t>IZVRŠENJE Vlastiti prihodi</t>
  </si>
  <si>
    <t>IZVRŠENJE Prihodi za posebne namjene</t>
  </si>
  <si>
    <t>IZVRŠENJE Pomoći</t>
  </si>
  <si>
    <t>IZVRŠENJE Donacije</t>
  </si>
  <si>
    <t>IZVRŠENJE Prihodi od nefin. Im. I nadoknade šteta</t>
  </si>
  <si>
    <t>IZVRŠENJE Namjenski primici od zaduživanja</t>
  </si>
  <si>
    <t>Izvršenje EU projekti</t>
  </si>
  <si>
    <t>Pomoći unutar općeg proračuna</t>
  </si>
  <si>
    <t>6361Tekuće pomoći iz proračuna koji im nije nadležan</t>
  </si>
  <si>
    <t>Tekuće pomoći temeljem prijenosa EU sredstava</t>
  </si>
  <si>
    <r>
      <rPr>
        <b/>
        <sz val="12"/>
        <rFont val="Arial"/>
        <family val="2"/>
      </rPr>
      <t>6381</t>
    </r>
    <r>
      <rPr>
        <sz val="12"/>
        <rFont val="Arial"/>
        <family val="2"/>
      </rPr>
      <t xml:space="preserve"> Tekuće pomoći temeljem prijenosa EU sredstava</t>
    </r>
  </si>
  <si>
    <t>63813</t>
  </si>
  <si>
    <t>63814</t>
  </si>
  <si>
    <t>638111 Tekuće pomoći iz državnog proračuna temeljem prijenosa EU sredstava</t>
  </si>
  <si>
    <t>63812 Tekuće pomoći iz proračuna JLP(R)S temeljem prijenosa EU sredstava</t>
  </si>
  <si>
    <t>63813 Tekuće pomoći od proračunskog korisnika drugog proračuna temeljem prijenosa EU sredstava</t>
  </si>
  <si>
    <t>FINANCIJSKI PLAN 2023.</t>
  </si>
  <si>
    <t>64121</t>
  </si>
  <si>
    <t>64122</t>
  </si>
  <si>
    <t>64123</t>
  </si>
  <si>
    <t>64129</t>
  </si>
  <si>
    <t>64131</t>
  </si>
  <si>
    <t>64132</t>
  </si>
  <si>
    <t>6422</t>
  </si>
  <si>
    <t>64229</t>
  </si>
  <si>
    <t>6526</t>
  </si>
  <si>
    <t>65261</t>
  </si>
  <si>
    <t>65262</t>
  </si>
  <si>
    <t>65263</t>
  </si>
  <si>
    <t>65267</t>
  </si>
  <si>
    <t>65269</t>
  </si>
  <si>
    <t>66</t>
  </si>
  <si>
    <t>661</t>
  </si>
  <si>
    <t>663</t>
  </si>
  <si>
    <t>6631</t>
  </si>
  <si>
    <t>66311</t>
  </si>
  <si>
    <t>66312</t>
  </si>
  <si>
    <t>66313</t>
  </si>
  <si>
    <t>66314</t>
  </si>
  <si>
    <t>6632</t>
  </si>
  <si>
    <t>66321</t>
  </si>
  <si>
    <t>66322</t>
  </si>
  <si>
    <t>66323</t>
  </si>
  <si>
    <t>66324</t>
  </si>
  <si>
    <t>63814 Tekuće pomoći od izvanproračunskog korisnika temeljem prijenosa EU sredstava</t>
  </si>
  <si>
    <t>6412 Prihodi od kamata po vrijednosnim papirima</t>
  </si>
  <si>
    <t>64121 Kamate za trezorske zapise</t>
  </si>
  <si>
    <t>64122 Kamate za mjenice</t>
  </si>
  <si>
    <t>64123 Kamate za obveznice</t>
  </si>
  <si>
    <t>64129 Kamate za ostale vrijednosne papire</t>
  </si>
  <si>
    <t>6413 Kamate na oročena sredstva i depozite po viđenju</t>
  </si>
  <si>
    <t>64131 Kamate na oročena sredstva</t>
  </si>
  <si>
    <t>64132 Kamate na depozite po viđenju</t>
  </si>
  <si>
    <t>6422 Prihodi od zakupa i iznajmljivanja imovine</t>
  </si>
  <si>
    <t>64229 Ostali prihodi od zakupa i iznajmljivanja imovine</t>
  </si>
  <si>
    <t>66 Prihodi od prodaje proizvoda i robe te pruženih usluga, prihodi od donacija te povrati po protestiranim jamstvima</t>
  </si>
  <si>
    <t>6614 Prihodi od prodaje proizvoda i robe</t>
  </si>
  <si>
    <t>66141 Prihodi od prodanih proizvoda</t>
  </si>
  <si>
    <t>66142 Prihodi od prodaje robe</t>
  </si>
  <si>
    <t>6615 Prihodi od pruženih usluga</t>
  </si>
  <si>
    <t>66151 Prihodi od pruženih usluga</t>
  </si>
  <si>
    <t>663 Donacije od pravnih i fizičkih osoba izvan općeg proračuna i povrat donacija po protestiranim jamstvima</t>
  </si>
  <si>
    <t>6631 Tekuće donacije</t>
  </si>
  <si>
    <t>PLAN Opći prihodi i primici</t>
  </si>
  <si>
    <t>PLAN Vlastiti prihodi</t>
  </si>
  <si>
    <t>IZVRŠENJE Vlasiti prihodi</t>
  </si>
  <si>
    <t>PLAN Prihodi za posebne namjene</t>
  </si>
  <si>
    <t>PLAN Pomoći</t>
  </si>
  <si>
    <t>PLAN EU projekti</t>
  </si>
  <si>
    <t>IZVRŠENJE EU projekti</t>
  </si>
  <si>
    <t xml:space="preserve">PLAN Donacije </t>
  </si>
  <si>
    <t>PLAN Prihodi od prodaje  nefinancijske imovine i nadoknade šteta s osnova osiguranja</t>
  </si>
  <si>
    <t>IZVRŠENJE Prihodi od prodaje nefin. Imovine i naknade štete</t>
  </si>
  <si>
    <t>PLAN Namjenski primici od zaduživanja</t>
  </si>
  <si>
    <t>Ukupno prihodi i primici za 2023. (FINANCIJSKI PLAN)</t>
  </si>
  <si>
    <t xml:space="preserve">6526 Ostali nespomenuti prihodi </t>
  </si>
  <si>
    <t>65261 Naknada za izvanredni prijevoz</t>
  </si>
  <si>
    <t>65262 Naknada za obavljanje pratećih djelatnosti</t>
  </si>
  <si>
    <t>65263 Premija za osiguranje od požara</t>
  </si>
  <si>
    <t>65264 Sufinanciranje cijene usluge, participacije i slično</t>
  </si>
  <si>
    <t>65265 Dopunsko zdravstveno osiguranje</t>
  </si>
  <si>
    <t>65266 Prihodi na temelju refundacija rashoda iz prethodnih godina</t>
  </si>
  <si>
    <t>65267 Prihodi s naslova osiguranja, refundacije štete i totalne štete</t>
  </si>
  <si>
    <t xml:space="preserve">65268Ostali prihodi za posebne namjene </t>
  </si>
  <si>
    <t>65269 Ostali nespomenuti prihodi po posebnim propisima</t>
  </si>
  <si>
    <t>66311 Tekuće donacije od fizičkih osoba</t>
  </si>
  <si>
    <t>66312 Tekuće donacije od neprofitnih organizacija</t>
  </si>
  <si>
    <t>66313 Tekuće donacije od trgovačkih društava</t>
  </si>
  <si>
    <t>66314 Tekuće donacije od ostalih subjekata izvan općeg proračuna</t>
  </si>
  <si>
    <t>6632 Kapitalne donacije</t>
  </si>
  <si>
    <t>66321 Kapitalne donacije od fizičkih osoba</t>
  </si>
  <si>
    <t>66322 Kapitalne donacije od neprofitnih organizacija</t>
  </si>
  <si>
    <t>66323 Kapitalne donacije od trgovačkih društava</t>
  </si>
  <si>
    <t>66324 Kapitalne donacije od ostalih subjekata izvan općeg proračuna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</si>
  <si>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</si>
  <si>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</si>
  <si>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</si>
  <si>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67111 Prihodi iz nadležnog proračuna za financiranje rashoda poslovanja</t>
  </si>
  <si>
    <t>6712 Prihodi iz nadležnog proračuna za financiranje rashoda za nabavu nefinancijske imovine</t>
  </si>
  <si>
    <t>67121 Prihodi iz nadležnog proračuna za financiranje rashoda za nabavu nefinancijske imovine</t>
  </si>
  <si>
    <t xml:space="preserve">63 Pomoći iz inozemstva i od subjekata unutar općeg proračuna                              </t>
  </si>
  <si>
    <t>OPĆI DIO (bez prihoda i rashoda iz proračuna Županije)</t>
  </si>
  <si>
    <t>FINANCIJSKI PLAN ZA 2023.</t>
  </si>
  <si>
    <t>Plaće za redovan rad</t>
  </si>
  <si>
    <t>Plaće po sudskim presudama</t>
  </si>
  <si>
    <t>RASHODI POSLOVANJA</t>
  </si>
  <si>
    <t>Plaće (bruto)</t>
  </si>
  <si>
    <t>Plaće za prekovremeni rad</t>
  </si>
  <si>
    <t>Plaće za posebne uvjete rada</t>
  </si>
  <si>
    <t>Nagrade</t>
  </si>
  <si>
    <t>Darovi</t>
  </si>
  <si>
    <t>Otpremnina</t>
  </si>
  <si>
    <t>Naknada za bolest, invalidnost, smrtni slučaj</t>
  </si>
  <si>
    <t>Regres</t>
  </si>
  <si>
    <t>Ostali nenavedeni rashodi za zaposlene</t>
  </si>
  <si>
    <t>Doprinosi za obvezno zdravstveno osiguranje</t>
  </si>
  <si>
    <t>Doprinosi za zaštitu zdravlja na radu</t>
  </si>
  <si>
    <t>Doprinosi za obvezno osiguranje u slučaju nezaposlenosti</t>
  </si>
  <si>
    <t>Naknade za prijevoz, za rad na terenu i odvojeni život</t>
  </si>
  <si>
    <t>Naknade za prijevoz na posao i s posla</t>
  </si>
  <si>
    <t>Financijski rashodi</t>
  </si>
  <si>
    <t>Ostale naknade građanima i kućanstvima iz proračuna</t>
  </si>
  <si>
    <t>Uredska oprema i namještaj</t>
  </si>
  <si>
    <t>Računala i računalna oprema</t>
  </si>
  <si>
    <t>Sportska i glazbena oprema</t>
  </si>
  <si>
    <t>Sportska oprema</t>
  </si>
  <si>
    <t>Uredski materijal i ostali materijalni rashodi</t>
  </si>
  <si>
    <t>Službena putovanja</t>
  </si>
  <si>
    <t>32111</t>
  </si>
  <si>
    <t>Dnevnice za službeni put u zemlji</t>
  </si>
  <si>
    <t>32112</t>
  </si>
  <si>
    <t>Dnevnice za službeni put u inozemstvu</t>
  </si>
  <si>
    <t>32113</t>
  </si>
  <si>
    <t>Naknade za smještaj na službenom putu u zemlji</t>
  </si>
  <si>
    <t>32114</t>
  </si>
  <si>
    <t>Naknade za smještaj na službenom putu u inozemstvu</t>
  </si>
  <si>
    <t>32115</t>
  </si>
  <si>
    <t>Naknade za prijevoz na službenom putu u zemlji</t>
  </si>
  <si>
    <t>32116</t>
  </si>
  <si>
    <t>Naknade za prijevoz na službenom putu u inozemstvu</t>
  </si>
  <si>
    <t>32117</t>
  </si>
  <si>
    <t>Dnevnice per diem</t>
  </si>
  <si>
    <t>32119</t>
  </si>
  <si>
    <t>Ostali rashodi za službena putovanja</t>
  </si>
  <si>
    <t>32121</t>
  </si>
  <si>
    <t>32122</t>
  </si>
  <si>
    <t>Naknade za rad na terenu</t>
  </si>
  <si>
    <t>32123</t>
  </si>
  <si>
    <t>Naknade za odvojeni život</t>
  </si>
  <si>
    <t>Stručno usavršavanje zaposlenika</t>
  </si>
  <si>
    <t>32131</t>
  </si>
  <si>
    <t>Seminari, savjetovanja i simpoziji</t>
  </si>
  <si>
    <t>32132</t>
  </si>
  <si>
    <t>Tečajevi i stručni ispiti</t>
  </si>
  <si>
    <t>Ostale naknade troškova zaposlenima</t>
  </si>
  <si>
    <t>32141</t>
  </si>
  <si>
    <t>Naknada za korištenje privatnog automobila u službene svrhe</t>
  </si>
  <si>
    <t>32149</t>
  </si>
  <si>
    <t>Uredski matreijal</t>
  </si>
  <si>
    <t>Literatura (publikacije, časopisi, glasila, knjige i ostalo)</t>
  </si>
  <si>
    <t>Materijal i sredstva za čišćenje i održavanje</t>
  </si>
  <si>
    <t>Materijal za higijenske potrebe i njegu</t>
  </si>
  <si>
    <t>Ostali  materijal za potrebe redovitog poslovanja</t>
  </si>
  <si>
    <t>Materijal i sirovine</t>
  </si>
  <si>
    <t>Osnovi materijal i sirovine</t>
  </si>
  <si>
    <t>Energija</t>
  </si>
  <si>
    <t>Električna energija</t>
  </si>
  <si>
    <t>Plin</t>
  </si>
  <si>
    <t>Materijal i dijelovi za tekuće i investicijsko održavanje</t>
  </si>
  <si>
    <t>Mat. i dijelovi za tek. i inv. održavanje objekata</t>
  </si>
  <si>
    <t>Mat. i dijelovi za tek. i inv. održavanje postrojenja i opreme</t>
  </si>
  <si>
    <t>Sitni inventar</t>
  </si>
  <si>
    <t>Usluge telefona, pošte i prijevoza</t>
  </si>
  <si>
    <t>Poštarina</t>
  </si>
  <si>
    <t>Ostale usluge za komunikaciju i prijevoz</t>
  </si>
  <si>
    <t>Usluge tekućeg i investicijskog održavanja</t>
  </si>
  <si>
    <t>Usluge tekućeg i investicijskog održavanja građ. objekata</t>
  </si>
  <si>
    <t>Usluge tekućeg i investicijskog održavanja postr. I opreme</t>
  </si>
  <si>
    <t>Usluge promidžbe i informiranja</t>
  </si>
  <si>
    <t>Tisak</t>
  </si>
  <si>
    <t>Komunalne usluge</t>
  </si>
  <si>
    <t>Opskrba vodom</t>
  </si>
  <si>
    <t>Iznošenje i odvoz smeća</t>
  </si>
  <si>
    <t>Deratizacija i dezinsekcija</t>
  </si>
  <si>
    <t>Dimnjačarske usluge</t>
  </si>
  <si>
    <t>Zdravstvene i veterinarske usluge</t>
  </si>
  <si>
    <t>Obvezni i preventivni zdravstveni pregledi djelatnika</t>
  </si>
  <si>
    <t>Ostale zdravstvene i veterinarske usluge</t>
  </si>
  <si>
    <t>Intelektualne i osobne usluge</t>
  </si>
  <si>
    <t>Ugovori o djelu</t>
  </si>
  <si>
    <t>Računalne usluge</t>
  </si>
  <si>
    <t>Usluge ažuriranja računalnih baza</t>
  </si>
  <si>
    <t>Premije osiguranja</t>
  </si>
  <si>
    <t>Premije osiguranja imovine</t>
  </si>
  <si>
    <t>Reprezentacija</t>
  </si>
  <si>
    <t>Članarine i norme</t>
  </si>
  <si>
    <t>Tuzemne članarine</t>
  </si>
  <si>
    <t>Rashodi protokola</t>
  </si>
  <si>
    <t>Bankarske usluge i usluge platnog prometa</t>
  </si>
  <si>
    <t>VLASTITI IZVORI</t>
  </si>
  <si>
    <t>Rezultat poslovanja</t>
  </si>
  <si>
    <t>Višak/manjak prihoda</t>
  </si>
  <si>
    <t>Manjak prihoda</t>
  </si>
  <si>
    <t>Manjak prihoda poslovanja</t>
  </si>
  <si>
    <t>Pomoći dane u inozemstvo i unutar općeg proračuna</t>
  </si>
  <si>
    <t>Tekuće pomoći unutar općeg proračuna</t>
  </si>
  <si>
    <t>Tekuće pomoći izvanproračunskim korisnicima županijskih, gradskih i općinskih proračuna</t>
  </si>
  <si>
    <t>Prijenosi između proračunskih korisnika istog proračuna</t>
  </si>
  <si>
    <t>Tekući prijenosi između proračunskih korisnika istog proračuna</t>
  </si>
  <si>
    <t>36812</t>
  </si>
  <si>
    <t>Tekuće pomoći proračunskim korisnicima županijskih proračuna temeljem prijenosa EU sredstava</t>
  </si>
  <si>
    <t>Uredska oprema</t>
  </si>
  <si>
    <t>Ostala uredska oprema</t>
  </si>
  <si>
    <t>Komunikacijska oprema</t>
  </si>
  <si>
    <t>Ostala komunikacijska oprema</t>
  </si>
  <si>
    <t>Oprema za održavanje i zaštitu</t>
  </si>
  <si>
    <t>Oprema za grijanje, ventilaciju i hlađenja</t>
  </si>
  <si>
    <t>Naknade građanima i kućanstvima u novcu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</si>
  <si>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</si>
  <si>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</si>
  <si>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</si>
  <si>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</si>
  <si>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</si>
  <si>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</si>
  <si>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</si>
  <si>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</si>
  <si>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37215</t>
  </si>
  <si>
    <t>Stipendije i školarine</t>
  </si>
  <si>
    <t>37216</t>
  </si>
  <si>
    <t>Naknade za pomoć bivšim političkim zatvorenicima i neosnovano pritvorenim osobama</t>
  </si>
  <si>
    <t>37217</t>
  </si>
  <si>
    <t>Porodiljne naknade i oprema za novorođenčad</t>
  </si>
  <si>
    <t>37218</t>
  </si>
  <si>
    <t>Pomoć nezaposlenim osobama</t>
  </si>
  <si>
    <t>37219</t>
  </si>
  <si>
    <t>Ostale naknade iz proračuna u novcu</t>
  </si>
  <si>
    <t>Tekuće donacije u novcu</t>
  </si>
  <si>
    <t>38111</t>
  </si>
  <si>
    <t>Tekuće donacije zdravstvenim neprofitnim organizacijama</t>
  </si>
  <si>
    <t>38112</t>
  </si>
  <si>
    <t>Tekuće donacije vjerskim zajednicama</t>
  </si>
  <si>
    <t>38113</t>
  </si>
  <si>
    <t>Tekuće donacije nacionalnim zajednicama i manjinama</t>
  </si>
  <si>
    <t>38114</t>
  </si>
  <si>
    <t>Tekuće donacije udrugama i političkim strankama</t>
  </si>
  <si>
    <t>38115</t>
  </si>
  <si>
    <t>Tekuće donacije sportskim društvima</t>
  </si>
  <si>
    <t>38116</t>
  </si>
  <si>
    <t>Tekuće donacije zakladama i fundacijama</t>
  </si>
  <si>
    <t>38117</t>
  </si>
  <si>
    <t>Tekuće donacije građanima i kućanstvima</t>
  </si>
  <si>
    <t>38118</t>
  </si>
  <si>
    <t>Tekuće donacije humanitarnim organizacijama</t>
  </si>
  <si>
    <t>38119</t>
  </si>
  <si>
    <t>Ostale tekuće donacije</t>
  </si>
  <si>
    <t>Rashodi za dodatna ulaganja na nefinancijskoj imovini</t>
  </si>
  <si>
    <t>Dodatna ulaganja na građevinskim objektima</t>
  </si>
  <si>
    <t>45111</t>
  </si>
  <si>
    <t>Dodatna ulaganja na postrojenjima i opremi</t>
  </si>
  <si>
    <t>45211</t>
  </si>
  <si>
    <t>Dodatna ulaganja na prijevoznim sredstvima</t>
  </si>
  <si>
    <t>45311</t>
  </si>
  <si>
    <t>Dodatna ulaganja za ostalu nefinancijsku imovinu</t>
  </si>
  <si>
    <t>45411</t>
  </si>
  <si>
    <t>Naknade građanima i kućanstvima na temelju osiguranja i druge naknade</t>
  </si>
  <si>
    <t>Višak prihoda</t>
  </si>
  <si>
    <t>Višak prihoda poslovanja</t>
  </si>
  <si>
    <t>PLAN Donacije</t>
  </si>
  <si>
    <t>PLAN Prihodi od nefinancijske imovine i nadoknade šteta s osnova osiguranja</t>
  </si>
  <si>
    <t>PLAN Rashodi temeljm prihoda Županije</t>
  </si>
  <si>
    <t>IZVRŠENJE Rashodi temeljm prihoda Županije</t>
  </si>
  <si>
    <t>63612 Tekuće pomoći iz državnog proračuna proračunskim korisnicima proračuna JLP(R)S</t>
  </si>
  <si>
    <t>63622 Kapitalne pomoći proračunskim korisnicima iz proračuna JLP(R)S koji im nije nadležan</t>
  </si>
  <si>
    <t>Knjige</t>
  </si>
  <si>
    <t>Knjige-školski udžbenici</t>
  </si>
  <si>
    <t>Pristojbe i naknade</t>
  </si>
  <si>
    <t>Naknada za nezapošljavanje invalida</t>
  </si>
  <si>
    <t>Ostali materijal zaproizv.energije(drvo,briket)</t>
  </si>
  <si>
    <t>OSNOVNA ŠKOLA BOBOTA</t>
  </si>
  <si>
    <t>Naknade građanima i kućanstvima u naravi</t>
  </si>
  <si>
    <t>Ostale naknade iz proračin u naravi</t>
  </si>
  <si>
    <t>IZVRŠENJE PRIHODA I PRIMITAKA 01.-06. 2023.</t>
  </si>
  <si>
    <t>Ukupno prihodi i primici IZVRŠENJE 01.-06. 2023.</t>
  </si>
  <si>
    <t>IZVRŠENJE 01.-06. 2023.</t>
  </si>
  <si>
    <t>IZVRŠENJE 01.-06.2023. /FINANCIJSKI PLAN 2023.</t>
  </si>
  <si>
    <t>,</t>
  </si>
  <si>
    <t>IZVRŠENJE PRIHODA I RASHODA OŠ.BOBOTA ZA RAZDOBLJE 01.01.-30.06.2023.</t>
  </si>
  <si>
    <t>IZVRŠENJE 01.-06.2023.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</si>
</sst>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_-;\-* #,##0_-;_-* &quot;-&quot;_-;_-@_-"/>
    <numFmt numFmtId="173" formatCode="_-* #,##0.00_-;\-* #,##0.00_-;_-* &quot;-&quot;??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[$-41A]d\.\ mmmm\ yyyy\."/>
  </numFmts>
  <fonts count="9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5"/>
      <color indexed="8"/>
      <name val="Arial"/>
      <family val="2"/>
    </font>
    <font>
      <sz val="16"/>
      <color indexed="8"/>
      <name val="Arial"/>
      <family val="2"/>
    </font>
    <font>
      <sz val="9"/>
      <name val="Arial"/>
      <family val="2"/>
    </font>
    <font>
      <b/>
      <sz val="10"/>
      <color indexed="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i/>
      <sz val="10"/>
      <color indexed="9"/>
      <name val="Arial"/>
      <family val="2"/>
    </font>
    <font>
      <b/>
      <i/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i/>
      <sz val="10"/>
      <color theme="0"/>
      <name val="Arial"/>
      <family val="2"/>
    </font>
    <font>
      <b/>
      <i/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hair">
        <color theme="0" tint="-0.3499799966812134"/>
      </right>
      <top style="medium"/>
      <bottom style="hair">
        <color theme="0" tint="-0.3499799966812134"/>
      </bottom>
    </border>
    <border>
      <left style="medium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hair">
        <color theme="0" tint="-0.3499799966812134"/>
      </left>
      <right>
        <color indexed="63"/>
      </right>
      <top style="medium"/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medium"/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hair">
        <color theme="0" tint="-0.3499799966812134"/>
      </left>
      <right style="medium"/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/>
      <top style="medium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medium"/>
      <right>
        <color indexed="63"/>
      </right>
      <top style="medium"/>
      <bottom style="hair">
        <color theme="0" tint="-0.3499799966812134"/>
      </bottom>
    </border>
    <border>
      <left style="medium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hair"/>
      <right style="medium"/>
      <top style="hair">
        <color theme="0" tint="-0.3499799966812134"/>
      </top>
      <bottom style="hair">
        <color theme="0" tint="-0.3499799966812134"/>
      </bottom>
    </border>
    <border>
      <left style="hair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medium"/>
      <right style="medium"/>
      <top style="hair">
        <color theme="0" tint="-0.3499799966812134"/>
      </top>
      <bottom style="hair">
        <color theme="0" tint="-0.349979996681213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medium"/>
      <right style="hair"/>
      <top style="hair">
        <color theme="0" tint="-0.3499799966812134"/>
      </top>
      <bottom>
        <color indexed="63"/>
      </bottom>
    </border>
    <border>
      <left style="hair"/>
      <right style="medium"/>
      <top style="hair">
        <color theme="0" tint="-0.3499799966812134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>
        <color theme="0" tint="-0.3499799966812134"/>
      </bottom>
    </border>
    <border>
      <left style="hair"/>
      <right style="medium"/>
      <top>
        <color indexed="63"/>
      </top>
      <bottom style="hair">
        <color theme="0" tint="-0.3499799966812134"/>
      </bottom>
    </border>
    <border>
      <left style="hair"/>
      <right>
        <color indexed="63"/>
      </right>
      <top style="medium"/>
      <bottom style="hair">
        <color theme="0" tint="-0.3499799966812134"/>
      </bottom>
    </border>
    <border>
      <left style="medium"/>
      <right style="hair">
        <color theme="0" tint="-0.3499799966812134"/>
      </right>
      <top style="hair">
        <color theme="0" tint="-0.3499799966812134"/>
      </top>
      <bottom>
        <color indexed="63"/>
      </bottom>
    </border>
    <border>
      <left style="hair">
        <color theme="0" tint="-0.3499799966812134"/>
      </left>
      <right style="medium"/>
      <top style="hair">
        <color theme="0" tint="-0.3499799966812134"/>
      </top>
      <bottom>
        <color indexed="63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>
        <color indexed="63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medium"/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thin"/>
      <bottom>
        <color indexed="63"/>
      </bottom>
    </border>
    <border>
      <left style="hair">
        <color theme="0" tint="-0.3499799966812134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theme="0" tint="-0.3499799966812134"/>
      </right>
      <top>
        <color indexed="63"/>
      </top>
      <bottom>
        <color indexed="63"/>
      </bottom>
    </border>
    <border>
      <left style="hair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3499799966812134"/>
      </right>
      <top>
        <color indexed="63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>
        <color indexed="63"/>
      </top>
      <bottom style="hair">
        <color theme="0" tint="-0.3499799966812134"/>
      </bottom>
    </border>
    <border>
      <left style="medium"/>
      <right>
        <color indexed="63"/>
      </right>
      <top style="hair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3499799966812134"/>
      </top>
      <bottom>
        <color indexed="63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67" fillId="44" borderId="7" applyNumberFormat="0" applyAlignment="0" applyProtection="0"/>
    <xf numFmtId="0" fontId="68" fillId="44" borderId="8" applyNumberFormat="0" applyAlignment="0" applyProtection="0"/>
    <xf numFmtId="0" fontId="15" fillId="0" borderId="9" applyNumberFormat="0" applyFill="0" applyAlignment="0" applyProtection="0"/>
    <xf numFmtId="0" fontId="69" fillId="4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4" fillId="46" borderId="0" applyNumberFormat="0" applyBorder="0" applyAlignment="0" applyProtection="0"/>
    <xf numFmtId="0" fontId="64" fillId="0" borderId="0">
      <alignment/>
      <protection/>
    </xf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6" fillId="47" borderId="1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9" fillId="0" borderId="18" applyNumberFormat="0" applyFill="0" applyAlignment="0" applyProtection="0"/>
    <xf numFmtId="0" fontId="80" fillId="48" borderId="8" applyNumberFormat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387">
    <xf numFmtId="0" fontId="0" fillId="0" borderId="0" xfId="0" applyNumberFormat="1" applyFill="1" applyBorder="1" applyAlignment="1" applyProtection="1">
      <alignment/>
      <protection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20" xfId="0" applyFont="1" applyBorder="1" applyAlignment="1" quotePrefix="1">
      <alignment horizontal="left" wrapText="1"/>
    </xf>
    <xf numFmtId="0" fontId="33" fillId="0" borderId="20" xfId="0" applyFont="1" applyBorder="1" applyAlignment="1" quotePrefix="1">
      <alignment horizontal="center" wrapText="1"/>
    </xf>
    <xf numFmtId="0" fontId="33" fillId="0" borderId="20" xfId="0" applyNumberFormat="1" applyFont="1" applyFill="1" applyBorder="1" applyAlignment="1" applyProtection="1" quotePrefix="1">
      <alignment horizontal="left"/>
      <protection/>
    </xf>
    <xf numFmtId="0" fontId="26" fillId="0" borderId="21" xfId="0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0" fontId="21" fillId="7" borderId="2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Border="1" applyAlignment="1" applyProtection="1">
      <alignment/>
      <protection/>
    </xf>
    <xf numFmtId="0" fontId="8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2" fontId="33" fillId="0" borderId="21" xfId="0" applyNumberFormat="1" applyFont="1" applyBorder="1" applyAlignment="1">
      <alignment horizontal="right"/>
    </xf>
    <xf numFmtId="2" fontId="26" fillId="0" borderId="21" xfId="0" applyNumberFormat="1" applyFont="1" applyFill="1" applyBorder="1" applyAlignment="1" applyProtection="1">
      <alignment horizontal="center" wrapText="1"/>
      <protection/>
    </xf>
    <xf numFmtId="2" fontId="33" fillId="7" borderId="21" xfId="0" applyNumberFormat="1" applyFont="1" applyFill="1" applyBorder="1" applyAlignment="1">
      <alignment horizontal="right"/>
    </xf>
    <xf numFmtId="4" fontId="33" fillId="7" borderId="21" xfId="0" applyNumberFormat="1" applyFont="1" applyFill="1" applyBorder="1" applyAlignment="1">
      <alignment horizontal="right"/>
    </xf>
    <xf numFmtId="4" fontId="33" fillId="0" borderId="21" xfId="0" applyNumberFormat="1" applyFont="1" applyFill="1" applyBorder="1" applyAlignment="1">
      <alignment horizontal="right"/>
    </xf>
    <xf numFmtId="4" fontId="33" fillId="0" borderId="21" xfId="0" applyNumberFormat="1" applyFont="1" applyBorder="1" applyAlignment="1">
      <alignment horizontal="right"/>
    </xf>
    <xf numFmtId="4" fontId="33" fillId="7" borderId="21" xfId="0" applyNumberFormat="1" applyFont="1" applyFill="1" applyBorder="1" applyAlignment="1" applyProtection="1">
      <alignment horizontal="right" wrapText="1"/>
      <protection/>
    </xf>
    <xf numFmtId="4" fontId="33" fillId="49" borderId="19" xfId="0" applyNumberFormat="1" applyFont="1" applyFill="1" applyBorder="1" applyAlignment="1" quotePrefix="1">
      <alignment horizontal="right"/>
    </xf>
    <xf numFmtId="4" fontId="33" fillId="7" borderId="19" xfId="0" applyNumberFormat="1" applyFont="1" applyFill="1" applyBorder="1" applyAlignment="1" quotePrefix="1">
      <alignment horizontal="right"/>
    </xf>
    <xf numFmtId="0" fontId="0" fillId="0" borderId="0" xfId="0" applyNumberFormat="1" applyFill="1" applyBorder="1" applyAlignment="1" applyProtection="1">
      <alignment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1" fillId="7" borderId="20" xfId="0" applyNumberFormat="1" applyFont="1" applyFill="1" applyBorder="1" applyAlignment="1" applyProtection="1">
      <alignment/>
      <protection/>
    </xf>
    <xf numFmtId="0" fontId="26" fillId="35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NumberFormat="1" applyFont="1" applyFill="1" applyBorder="1" applyAlignment="1" applyProtection="1">
      <alignment horizontal="center"/>
      <protection/>
    </xf>
    <xf numFmtId="0" fontId="83" fillId="50" borderId="23" xfId="0" applyNumberFormat="1" applyFont="1" applyFill="1" applyBorder="1" applyAlignment="1" applyProtection="1">
      <alignment horizontal="center"/>
      <protection/>
    </xf>
    <xf numFmtId="0" fontId="26" fillId="0" borderId="23" xfId="0" applyNumberFormat="1" applyFont="1" applyFill="1" applyBorder="1" applyAlignment="1" applyProtection="1">
      <alignment horizontal="left"/>
      <protection/>
    </xf>
    <xf numFmtId="1" fontId="22" fillId="51" borderId="24" xfId="0" applyNumberFormat="1" applyFont="1" applyFill="1" applyBorder="1" applyAlignment="1">
      <alignment horizontal="right" vertical="top" wrapText="1"/>
    </xf>
    <xf numFmtId="0" fontId="22" fillId="0" borderId="21" xfId="0" applyFont="1" applyBorder="1" applyAlignment="1">
      <alignment vertical="center" wrapText="1"/>
    </xf>
    <xf numFmtId="1" fontId="22" fillId="51" borderId="25" xfId="0" applyNumberFormat="1" applyFont="1" applyFill="1" applyBorder="1" applyAlignment="1">
      <alignment horizontal="left" wrapText="1"/>
    </xf>
    <xf numFmtId="0" fontId="22" fillId="0" borderId="26" xfId="0" applyFont="1" applyBorder="1" applyAlignment="1">
      <alignment vertical="center" wrapText="1"/>
    </xf>
    <xf numFmtId="0" fontId="26" fillId="35" borderId="27" xfId="0" applyNumberFormat="1" applyFont="1" applyFill="1" applyBorder="1" applyAlignment="1" applyProtection="1">
      <alignment horizontal="center" vertical="center" wrapText="1"/>
      <protection/>
    </xf>
    <xf numFmtId="0" fontId="25" fillId="0" borderId="28" xfId="0" applyNumberFormat="1" applyFont="1" applyFill="1" applyBorder="1" applyAlignment="1" applyProtection="1">
      <alignment wrapText="1"/>
      <protection/>
    </xf>
    <xf numFmtId="0" fontId="26" fillId="0" borderId="28" xfId="0" applyNumberFormat="1" applyFont="1" applyFill="1" applyBorder="1" applyAlignment="1" applyProtection="1">
      <alignment wrapText="1"/>
      <protection/>
    </xf>
    <xf numFmtId="4" fontId="26" fillId="35" borderId="29" xfId="0" applyNumberFormat="1" applyFont="1" applyFill="1" applyBorder="1" applyAlignment="1" applyProtection="1">
      <alignment horizontal="center" vertical="center" wrapText="1"/>
      <protection/>
    </xf>
    <xf numFmtId="4" fontId="25" fillId="0" borderId="30" xfId="0" applyNumberFormat="1" applyFont="1" applyFill="1" applyBorder="1" applyAlignment="1" applyProtection="1">
      <alignment/>
      <protection/>
    </xf>
    <xf numFmtId="4" fontId="26" fillId="52" borderId="30" xfId="0" applyNumberFormat="1" applyFont="1" applyFill="1" applyBorder="1" applyAlignment="1" applyProtection="1">
      <alignment/>
      <protection/>
    </xf>
    <xf numFmtId="4" fontId="25" fillId="52" borderId="30" xfId="0" applyNumberFormat="1" applyFont="1" applyFill="1" applyBorder="1" applyAlignment="1" applyProtection="1">
      <alignment/>
      <protection/>
    </xf>
    <xf numFmtId="4" fontId="26" fillId="35" borderId="22" xfId="0" applyNumberFormat="1" applyFont="1" applyFill="1" applyBorder="1" applyAlignment="1" applyProtection="1">
      <alignment horizontal="center" vertical="center" wrapText="1"/>
      <protection/>
    </xf>
    <xf numFmtId="4" fontId="25" fillId="0" borderId="23" xfId="0" applyNumberFormat="1" applyFont="1" applyFill="1" applyBorder="1" applyAlignment="1" applyProtection="1">
      <alignment/>
      <protection/>
    </xf>
    <xf numFmtId="4" fontId="26" fillId="0" borderId="23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4" fontId="33" fillId="7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Border="1" applyAlignment="1">
      <alignment horizontal="right"/>
    </xf>
    <xf numFmtId="4" fontId="33" fillId="7" borderId="19" xfId="0" applyNumberFormat="1" applyFont="1" applyFill="1" applyBorder="1" applyAlignment="1" applyProtection="1">
      <alignment horizontal="right" wrapText="1"/>
      <protection/>
    </xf>
    <xf numFmtId="2" fontId="26" fillId="0" borderId="19" xfId="0" applyNumberFormat="1" applyFont="1" applyFill="1" applyBorder="1" applyAlignment="1" applyProtection="1">
      <alignment horizontal="center" wrapText="1"/>
      <protection/>
    </xf>
    <xf numFmtId="4" fontId="33" fillId="49" borderId="21" xfId="0" applyNumberFormat="1" applyFont="1" applyFill="1" applyBorder="1" applyAlignment="1" quotePrefix="1">
      <alignment horizontal="right"/>
    </xf>
    <xf numFmtId="4" fontId="33" fillId="7" borderId="21" xfId="0" applyNumberFormat="1" applyFont="1" applyFill="1" applyBorder="1" applyAlignment="1" quotePrefix="1">
      <alignment horizontal="right"/>
    </xf>
    <xf numFmtId="1" fontId="22" fillId="51" borderId="31" xfId="0" applyNumberFormat="1" applyFont="1" applyFill="1" applyBorder="1" applyAlignment="1">
      <alignment horizontal="left" wrapText="1"/>
    </xf>
    <xf numFmtId="0" fontId="40" fillId="0" borderId="26" xfId="0" applyFont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1" fontId="37" fillId="0" borderId="32" xfId="0" applyNumberFormat="1" applyFont="1" applyBorder="1" applyAlignment="1">
      <alignment horizontal="left" vertical="center" wrapText="1"/>
    </xf>
    <xf numFmtId="4" fontId="36" fillId="0" borderId="26" xfId="0" applyNumberFormat="1" applyFont="1" applyBorder="1" applyAlignment="1">
      <alignment horizontal="right" vertical="center" wrapText="1"/>
    </xf>
    <xf numFmtId="4" fontId="37" fillId="0" borderId="26" xfId="0" applyNumberFormat="1" applyFont="1" applyBorder="1" applyAlignment="1">
      <alignment horizontal="right" vertical="center" wrapText="1"/>
    </xf>
    <xf numFmtId="4" fontId="37" fillId="0" borderId="21" xfId="0" applyNumberFormat="1" applyFont="1" applyBorder="1" applyAlignment="1">
      <alignment horizontal="right" vertical="center"/>
    </xf>
    <xf numFmtId="4" fontId="37" fillId="0" borderId="21" xfId="0" applyNumberFormat="1" applyFont="1" applyBorder="1" applyAlignment="1">
      <alignment horizontal="right" vertical="center" wrapText="1"/>
    </xf>
    <xf numFmtId="4" fontId="37" fillId="0" borderId="26" xfId="0" applyNumberFormat="1" applyFont="1" applyFill="1" applyBorder="1" applyAlignment="1">
      <alignment horizontal="right" vertical="center" wrapText="1"/>
    </xf>
    <xf numFmtId="4" fontId="37" fillId="0" borderId="21" xfId="0" applyNumberFormat="1" applyFont="1" applyFill="1" applyBorder="1" applyAlignment="1">
      <alignment horizontal="right" vertical="center"/>
    </xf>
    <xf numFmtId="4" fontId="37" fillId="0" borderId="21" xfId="0" applyNumberFormat="1" applyFont="1" applyFill="1" applyBorder="1" applyAlignment="1">
      <alignment horizontal="right" vertical="center" wrapText="1"/>
    </xf>
    <xf numFmtId="1" fontId="36" fillId="0" borderId="32" xfId="0" applyNumberFormat="1" applyFont="1" applyBorder="1" applyAlignment="1">
      <alignment horizontal="left" vertical="center" wrapText="1"/>
    </xf>
    <xf numFmtId="4" fontId="36" fillId="0" borderId="26" xfId="0" applyNumberFormat="1" applyFont="1" applyFill="1" applyBorder="1" applyAlignment="1">
      <alignment horizontal="right" vertical="center" wrapText="1"/>
    </xf>
    <xf numFmtId="4" fontId="36" fillId="0" borderId="21" xfId="0" applyNumberFormat="1" applyFont="1" applyFill="1" applyBorder="1" applyAlignment="1">
      <alignment horizontal="right" vertical="center" wrapText="1"/>
    </xf>
    <xf numFmtId="4" fontId="36" fillId="0" borderId="26" xfId="0" applyNumberFormat="1" applyFont="1" applyBorder="1" applyAlignment="1">
      <alignment horizontal="right" vertical="center"/>
    </xf>
    <xf numFmtId="1" fontId="36" fillId="49" borderId="32" xfId="0" applyNumberFormat="1" applyFont="1" applyFill="1" applyBorder="1" applyAlignment="1">
      <alignment horizontal="left" vertical="center" wrapText="1"/>
    </xf>
    <xf numFmtId="4" fontId="36" fillId="49" borderId="26" xfId="0" applyNumberFormat="1" applyFont="1" applyFill="1" applyBorder="1" applyAlignment="1">
      <alignment horizontal="right" vertical="center" wrapText="1"/>
    </xf>
    <xf numFmtId="4" fontId="36" fillId="49" borderId="21" xfId="0" applyNumberFormat="1" applyFont="1" applyFill="1" applyBorder="1" applyAlignment="1">
      <alignment horizontal="right" vertical="center" wrapText="1"/>
    </xf>
    <xf numFmtId="4" fontId="36" fillId="49" borderId="21" xfId="0" applyNumberFormat="1" applyFont="1" applyFill="1" applyBorder="1" applyAlignment="1">
      <alignment horizontal="right" vertical="center"/>
    </xf>
    <xf numFmtId="1" fontId="36" fillId="12" borderId="32" xfId="0" applyNumberFormat="1" applyFont="1" applyFill="1" applyBorder="1" applyAlignment="1">
      <alignment horizontal="left" vertical="center" wrapText="1"/>
    </xf>
    <xf numFmtId="1" fontId="37" fillId="0" borderId="32" xfId="0" applyNumberFormat="1" applyFont="1" applyBorder="1" applyAlignment="1">
      <alignment horizontal="left" vertical="center" wrapText="1"/>
    </xf>
    <xf numFmtId="1" fontId="44" fillId="0" borderId="32" xfId="0" applyNumberFormat="1" applyFont="1" applyBorder="1" applyAlignment="1">
      <alignment horizontal="left" vertical="center" wrapText="1"/>
    </xf>
    <xf numFmtId="1" fontId="44" fillId="0" borderId="32" xfId="0" applyNumberFormat="1" applyFont="1" applyBorder="1" applyAlignment="1">
      <alignment horizontal="left" vertical="center" wrapText="1"/>
    </xf>
    <xf numFmtId="1" fontId="21" fillId="0" borderId="32" xfId="0" applyNumberFormat="1" applyFont="1" applyBorder="1" applyAlignment="1">
      <alignment horizontal="left" vertical="center" wrapText="1"/>
    </xf>
    <xf numFmtId="1" fontId="40" fillId="0" borderId="32" xfId="0" applyNumberFormat="1" applyFont="1" applyBorder="1" applyAlignment="1">
      <alignment horizontal="left" vertical="center" wrapText="1"/>
    </xf>
    <xf numFmtId="0" fontId="40" fillId="16" borderId="21" xfId="0" applyFont="1" applyFill="1" applyBorder="1" applyAlignment="1">
      <alignment horizontal="center" vertical="center" wrapText="1"/>
    </xf>
    <xf numFmtId="0" fontId="22" fillId="16" borderId="21" xfId="0" applyFont="1" applyFill="1" applyBorder="1" applyAlignment="1">
      <alignment vertical="center" wrapText="1"/>
    </xf>
    <xf numFmtId="4" fontId="37" fillId="16" borderId="21" xfId="0" applyNumberFormat="1" applyFont="1" applyFill="1" applyBorder="1" applyAlignment="1">
      <alignment horizontal="right" vertical="center" wrapText="1"/>
    </xf>
    <xf numFmtId="4" fontId="36" fillId="16" borderId="21" xfId="0" applyNumberFormat="1" applyFont="1" applyFill="1" applyBorder="1" applyAlignment="1">
      <alignment horizontal="right" vertical="center" wrapText="1"/>
    </xf>
    <xf numFmtId="0" fontId="0" fillId="16" borderId="0" xfId="0" applyNumberFormat="1" applyFill="1" applyBorder="1" applyAlignment="1" applyProtection="1">
      <alignment/>
      <protection/>
    </xf>
    <xf numFmtId="4" fontId="37" fillId="16" borderId="21" xfId="0" applyNumberFormat="1" applyFont="1" applyFill="1" applyBorder="1" applyAlignment="1">
      <alignment horizontal="right" vertical="center"/>
    </xf>
    <xf numFmtId="4" fontId="36" fillId="16" borderId="21" xfId="0" applyNumberFormat="1" applyFont="1" applyFill="1" applyBorder="1" applyAlignment="1">
      <alignment horizontal="right" vertical="center"/>
    </xf>
    <xf numFmtId="0" fontId="40" fillId="16" borderId="33" xfId="0" applyFont="1" applyFill="1" applyBorder="1" applyAlignment="1">
      <alignment horizontal="center" vertical="center" wrapText="1"/>
    </xf>
    <xf numFmtId="0" fontId="21" fillId="16" borderId="33" xfId="0" applyFont="1" applyFill="1" applyBorder="1" applyAlignment="1">
      <alignment/>
    </xf>
    <xf numFmtId="0" fontId="37" fillId="16" borderId="33" xfId="0" applyFont="1" applyFill="1" applyBorder="1" applyAlignment="1">
      <alignment/>
    </xf>
    <xf numFmtId="4" fontId="36" fillId="16" borderId="33" xfId="0" applyNumberFormat="1" applyFont="1" applyFill="1" applyBorder="1" applyAlignment="1">
      <alignment horizontal="right" vertical="center" wrapText="1"/>
    </xf>
    <xf numFmtId="0" fontId="45" fillId="0" borderId="0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33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4" fontId="23" fillId="52" borderId="3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4" fontId="32" fillId="52" borderId="3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84" fillId="53" borderId="0" xfId="0" applyFont="1" applyFill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5" fillId="0" borderId="0" xfId="0" applyFont="1" applyAlignment="1">
      <alignment horizontal="right"/>
    </xf>
    <xf numFmtId="0" fontId="87" fillId="0" borderId="0" xfId="0" applyFont="1" applyAlignment="1">
      <alignment/>
    </xf>
    <xf numFmtId="0" fontId="86" fillId="0" borderId="0" xfId="0" applyFont="1" applyAlignment="1">
      <alignment wrapText="1"/>
    </xf>
    <xf numFmtId="0" fontId="86" fillId="0" borderId="0" xfId="0" applyFont="1" applyAlignment="1">
      <alignment wrapText="1"/>
    </xf>
    <xf numFmtId="0" fontId="85" fillId="0" borderId="0" xfId="0" applyFont="1" applyAlignment="1">
      <alignment/>
    </xf>
    <xf numFmtId="0" fontId="85" fillId="0" borderId="0" xfId="0" applyFont="1" applyAlignment="1">
      <alignment wrapText="1"/>
    </xf>
    <xf numFmtId="0" fontId="85" fillId="0" borderId="0" xfId="0" applyFont="1" applyAlignment="1">
      <alignment horizontal="right"/>
    </xf>
    <xf numFmtId="0" fontId="88" fillId="50" borderId="28" xfId="0" applyNumberFormat="1" applyFont="1" applyFill="1" applyBorder="1" applyAlignment="1" applyProtection="1">
      <alignment wrapText="1"/>
      <protection/>
    </xf>
    <xf numFmtId="4" fontId="26" fillId="28" borderId="34" xfId="0" applyNumberFormat="1" applyFont="1" applyFill="1" applyBorder="1" applyAlignment="1" applyProtection="1">
      <alignment/>
      <protection/>
    </xf>
    <xf numFmtId="0" fontId="23" fillId="28" borderId="0" xfId="0" applyNumberFormat="1" applyFont="1" applyFill="1" applyBorder="1" applyAlignment="1" applyProtection="1">
      <alignment/>
      <protection/>
    </xf>
    <xf numFmtId="0" fontId="25" fillId="28" borderId="0" xfId="0" applyNumberFormat="1" applyFont="1" applyFill="1" applyBorder="1" applyAlignment="1" applyProtection="1">
      <alignment/>
      <protection/>
    </xf>
    <xf numFmtId="0" fontId="26" fillId="28" borderId="35" xfId="0" applyNumberFormat="1" applyFont="1" applyFill="1" applyBorder="1" applyAlignment="1" applyProtection="1">
      <alignment horizontal="center" vertical="center" wrapText="1"/>
      <protection/>
    </xf>
    <xf numFmtId="0" fontId="25" fillId="28" borderId="34" xfId="0" applyNumberFormat="1" applyFont="1" applyFill="1" applyBorder="1" applyAlignment="1" applyProtection="1">
      <alignment/>
      <protection/>
    </xf>
    <xf numFmtId="4" fontId="23" fillId="28" borderId="34" xfId="0" applyNumberFormat="1" applyFont="1" applyFill="1" applyBorder="1" applyAlignment="1" applyProtection="1">
      <alignment/>
      <protection/>
    </xf>
    <xf numFmtId="4" fontId="32" fillId="28" borderId="34" xfId="0" applyNumberFormat="1" applyFont="1" applyFill="1" applyBorder="1" applyAlignment="1" applyProtection="1">
      <alignment/>
      <protection/>
    </xf>
    <xf numFmtId="4" fontId="25" fillId="28" borderId="34" xfId="0" applyNumberFormat="1" applyFont="1" applyFill="1" applyBorder="1" applyAlignment="1" applyProtection="1">
      <alignment/>
      <protection/>
    </xf>
    <xf numFmtId="4" fontId="83" fillId="54" borderId="34" xfId="0" applyNumberFormat="1" applyFont="1" applyFill="1" applyBorder="1" applyAlignment="1" applyProtection="1">
      <alignment/>
      <protection/>
    </xf>
    <xf numFmtId="0" fontId="26" fillId="55" borderId="0" xfId="0" applyNumberFormat="1" applyFont="1" applyFill="1" applyBorder="1" applyAlignment="1" applyProtection="1">
      <alignment horizontal="center"/>
      <protection/>
    </xf>
    <xf numFmtId="0" fontId="26" fillId="55" borderId="0" xfId="0" applyNumberFormat="1" applyFont="1" applyFill="1" applyBorder="1" applyAlignment="1" applyProtection="1">
      <alignment horizontal="center" vertical="center"/>
      <protection/>
    </xf>
    <xf numFmtId="0" fontId="25" fillId="55" borderId="0" xfId="0" applyNumberFormat="1" applyFont="1" applyFill="1" applyBorder="1" applyAlignment="1" applyProtection="1">
      <alignment/>
      <protection/>
    </xf>
    <xf numFmtId="4" fontId="25" fillId="55" borderId="23" xfId="0" applyNumberFormat="1" applyFont="1" applyFill="1" applyBorder="1" applyAlignment="1" applyProtection="1">
      <alignment/>
      <protection/>
    </xf>
    <xf numFmtId="0" fontId="89" fillId="0" borderId="0" xfId="0" applyFont="1" applyAlignment="1">
      <alignment horizontal="right"/>
    </xf>
    <xf numFmtId="0" fontId="89" fillId="0" borderId="0" xfId="0" applyFont="1" applyAlignment="1">
      <alignment/>
    </xf>
    <xf numFmtId="0" fontId="87" fillId="0" borderId="0" xfId="0" applyFont="1" applyAlignment="1">
      <alignment wrapText="1"/>
    </xf>
    <xf numFmtId="0" fontId="84" fillId="0" borderId="0" xfId="0" applyFont="1" applyAlignment="1">
      <alignment wrapText="1"/>
    </xf>
    <xf numFmtId="0" fontId="90" fillId="0" borderId="0" xfId="0" applyFont="1" applyAlignment="1">
      <alignment/>
    </xf>
    <xf numFmtId="4" fontId="24" fillId="52" borderId="3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56" borderId="0" xfId="0" applyNumberFormat="1" applyFont="1" applyFill="1" applyBorder="1" applyAlignment="1" applyProtection="1">
      <alignment/>
      <protection/>
    </xf>
    <xf numFmtId="0" fontId="26" fillId="57" borderId="0" xfId="0" applyNumberFormat="1" applyFont="1" applyFill="1" applyBorder="1" applyAlignment="1" applyProtection="1">
      <alignment/>
      <protection/>
    </xf>
    <xf numFmtId="0" fontId="85" fillId="55" borderId="0" xfId="0" applyFont="1" applyFill="1" applyAlignment="1">
      <alignment/>
    </xf>
    <xf numFmtId="4" fontId="25" fillId="55" borderId="30" xfId="0" applyNumberFormat="1" applyFont="1" applyFill="1" applyBorder="1" applyAlignment="1" applyProtection="1">
      <alignment/>
      <protection/>
    </xf>
    <xf numFmtId="4" fontId="25" fillId="55" borderId="36" xfId="0" applyNumberFormat="1" applyFont="1" applyFill="1" applyBorder="1" applyAlignment="1" applyProtection="1">
      <alignment/>
      <protection/>
    </xf>
    <xf numFmtId="4" fontId="25" fillId="55" borderId="34" xfId="0" applyNumberFormat="1" applyFont="1" applyFill="1" applyBorder="1" applyAlignment="1" applyProtection="1">
      <alignment/>
      <protection/>
    </xf>
    <xf numFmtId="0" fontId="24" fillId="55" borderId="0" xfId="0" applyNumberFormat="1" applyFont="1" applyFill="1" applyBorder="1" applyAlignment="1" applyProtection="1">
      <alignment horizontal="center"/>
      <protection/>
    </xf>
    <xf numFmtId="0" fontId="23" fillId="55" borderId="0" xfId="0" applyNumberFormat="1" applyFont="1" applyFill="1" applyBorder="1" applyAlignment="1" applyProtection="1">
      <alignment wrapText="1"/>
      <protection/>
    </xf>
    <xf numFmtId="0" fontId="23" fillId="55" borderId="0" xfId="0" applyNumberFormat="1" applyFont="1" applyFill="1" applyBorder="1" applyAlignment="1" applyProtection="1">
      <alignment/>
      <protection/>
    </xf>
    <xf numFmtId="4" fontId="26" fillId="35" borderId="37" xfId="0" applyNumberFormat="1" applyFont="1" applyFill="1" applyBorder="1" applyAlignment="1" applyProtection="1">
      <alignment horizontal="center" vertical="center" wrapText="1"/>
      <protection/>
    </xf>
    <xf numFmtId="4" fontId="25" fillId="0" borderId="38" xfId="0" applyNumberFormat="1" applyFont="1" applyFill="1" applyBorder="1" applyAlignment="1" applyProtection="1">
      <alignment/>
      <protection/>
    </xf>
    <xf numFmtId="4" fontId="83" fillId="54" borderId="28" xfId="0" applyNumberFormat="1" applyFont="1" applyFill="1" applyBorder="1" applyAlignment="1" applyProtection="1">
      <alignment/>
      <protection/>
    </xf>
    <xf numFmtId="4" fontId="26" fillId="0" borderId="38" xfId="0" applyNumberFormat="1" applyFont="1" applyFill="1" applyBorder="1" applyAlignment="1" applyProtection="1">
      <alignment/>
      <protection/>
    </xf>
    <xf numFmtId="4" fontId="38" fillId="0" borderId="38" xfId="0" applyNumberFormat="1" applyFont="1" applyFill="1" applyBorder="1" applyAlignment="1" applyProtection="1">
      <alignment/>
      <protection/>
    </xf>
    <xf numFmtId="4" fontId="83" fillId="54" borderId="39" xfId="0" applyNumberFormat="1" applyFont="1" applyFill="1" applyBorder="1" applyAlignment="1" applyProtection="1">
      <alignment/>
      <protection/>
    </xf>
    <xf numFmtId="4" fontId="38" fillId="28" borderId="39" xfId="0" applyNumberFormat="1" applyFont="1" applyFill="1" applyBorder="1" applyAlignment="1" applyProtection="1">
      <alignment/>
      <protection/>
    </xf>
    <xf numFmtId="4" fontId="26" fillId="28" borderId="39" xfId="0" applyNumberFormat="1" applyFont="1" applyFill="1" applyBorder="1" applyAlignment="1" applyProtection="1">
      <alignment/>
      <protection/>
    </xf>
    <xf numFmtId="4" fontId="83" fillId="54" borderId="40" xfId="0" applyNumberFormat="1" applyFont="1" applyFill="1" applyBorder="1" applyAlignment="1" applyProtection="1">
      <alignment/>
      <protection/>
    </xf>
    <xf numFmtId="4" fontId="26" fillId="12" borderId="40" xfId="0" applyNumberFormat="1" applyFont="1" applyFill="1" applyBorder="1" applyAlignment="1" applyProtection="1">
      <alignment/>
      <protection/>
    </xf>
    <xf numFmtId="4" fontId="38" fillId="28" borderId="40" xfId="0" applyNumberFormat="1" applyFont="1" applyFill="1" applyBorder="1" applyAlignment="1" applyProtection="1">
      <alignment/>
      <protection/>
    </xf>
    <xf numFmtId="4" fontId="26" fillId="28" borderId="40" xfId="0" applyNumberFormat="1" applyFont="1" applyFill="1" applyBorder="1" applyAlignment="1" applyProtection="1">
      <alignment/>
      <protection/>
    </xf>
    <xf numFmtId="4" fontId="26" fillId="28" borderId="35" xfId="0" applyNumberFormat="1" applyFont="1" applyFill="1" applyBorder="1" applyAlignment="1" applyProtection="1">
      <alignment horizontal="center" vertical="center" wrapText="1"/>
      <protection/>
    </xf>
    <xf numFmtId="4" fontId="83" fillId="54" borderId="41" xfId="0" applyNumberFormat="1" applyFont="1" applyFill="1" applyBorder="1" applyAlignment="1" applyProtection="1">
      <alignment/>
      <protection/>
    </xf>
    <xf numFmtId="4" fontId="32" fillId="52" borderId="23" xfId="0" applyNumberFormat="1" applyFont="1" applyFill="1" applyBorder="1" applyAlignment="1" applyProtection="1">
      <alignment/>
      <protection/>
    </xf>
    <xf numFmtId="4" fontId="23" fillId="52" borderId="23" xfId="0" applyNumberFormat="1" applyFont="1" applyFill="1" applyBorder="1" applyAlignment="1" applyProtection="1">
      <alignment/>
      <protection/>
    </xf>
    <xf numFmtId="0" fontId="23" fillId="0" borderId="42" xfId="0" applyNumberFormat="1" applyFont="1" applyFill="1" applyBorder="1" applyAlignment="1" applyProtection="1">
      <alignment/>
      <protection/>
    </xf>
    <xf numFmtId="4" fontId="23" fillId="28" borderId="43" xfId="0" applyNumberFormat="1" applyFont="1" applyFill="1" applyBorder="1" applyAlignment="1" applyProtection="1">
      <alignment/>
      <protection/>
    </xf>
    <xf numFmtId="4" fontId="24" fillId="52" borderId="23" xfId="0" applyNumberFormat="1" applyFont="1" applyFill="1" applyBorder="1" applyAlignment="1" applyProtection="1">
      <alignment/>
      <protection/>
    </xf>
    <xf numFmtId="4" fontId="24" fillId="28" borderId="43" xfId="0" applyNumberFormat="1" applyFont="1" applyFill="1" applyBorder="1" applyAlignment="1" applyProtection="1">
      <alignment/>
      <protection/>
    </xf>
    <xf numFmtId="4" fontId="25" fillId="52" borderId="23" xfId="0" applyNumberFormat="1" applyFont="1" applyFill="1" applyBorder="1" applyAlignment="1" applyProtection="1">
      <alignment/>
      <protection/>
    </xf>
    <xf numFmtId="4" fontId="26" fillId="52" borderId="23" xfId="0" applyNumberFormat="1" applyFont="1" applyFill="1" applyBorder="1" applyAlignment="1" applyProtection="1">
      <alignment/>
      <protection/>
    </xf>
    <xf numFmtId="4" fontId="26" fillId="28" borderId="43" xfId="0" applyNumberFormat="1" applyFont="1" applyFill="1" applyBorder="1" applyAlignment="1" applyProtection="1">
      <alignment/>
      <protection/>
    </xf>
    <xf numFmtId="4" fontId="25" fillId="28" borderId="43" xfId="0" applyNumberFormat="1" applyFont="1" applyFill="1" applyBorder="1" applyAlignment="1" applyProtection="1">
      <alignment/>
      <protection/>
    </xf>
    <xf numFmtId="0" fontId="23" fillId="55" borderId="42" xfId="0" applyNumberFormat="1" applyFont="1" applyFill="1" applyBorder="1" applyAlignment="1" applyProtection="1">
      <alignment/>
      <protection/>
    </xf>
    <xf numFmtId="0" fontId="23" fillId="55" borderId="44" xfId="0" applyNumberFormat="1" applyFont="1" applyFill="1" applyBorder="1" applyAlignment="1" applyProtection="1">
      <alignment/>
      <protection/>
    </xf>
    <xf numFmtId="4" fontId="38" fillId="28" borderId="43" xfId="0" applyNumberFormat="1" applyFont="1" applyFill="1" applyBorder="1" applyAlignment="1" applyProtection="1">
      <alignment/>
      <protection/>
    </xf>
    <xf numFmtId="4" fontId="38" fillId="0" borderId="45" xfId="0" applyNumberFormat="1" applyFont="1" applyFill="1" applyBorder="1" applyAlignment="1" applyProtection="1">
      <alignment/>
      <protection/>
    </xf>
    <xf numFmtId="4" fontId="26" fillId="0" borderId="45" xfId="0" applyNumberFormat="1" applyFont="1" applyFill="1" applyBorder="1" applyAlignment="1" applyProtection="1">
      <alignment/>
      <protection/>
    </xf>
    <xf numFmtId="4" fontId="26" fillId="28" borderId="27" xfId="0" applyNumberFormat="1" applyFont="1" applyFill="1" applyBorder="1" applyAlignment="1" applyProtection="1">
      <alignment horizontal="center" vertical="center" wrapText="1"/>
      <protection/>
    </xf>
    <xf numFmtId="4" fontId="25" fillId="28" borderId="28" xfId="0" applyNumberFormat="1" applyFont="1" applyFill="1" applyBorder="1" applyAlignment="1" applyProtection="1">
      <alignment/>
      <protection/>
    </xf>
    <xf numFmtId="4" fontId="26" fillId="28" borderId="28" xfId="0" applyNumberFormat="1" applyFont="1" applyFill="1" applyBorder="1" applyAlignment="1" applyProtection="1">
      <alignment/>
      <protection/>
    </xf>
    <xf numFmtId="4" fontId="23" fillId="28" borderId="28" xfId="0" applyNumberFormat="1" applyFont="1" applyFill="1" applyBorder="1" applyAlignment="1" applyProtection="1">
      <alignment/>
      <protection/>
    </xf>
    <xf numFmtId="4" fontId="23" fillId="28" borderId="46" xfId="0" applyNumberFormat="1" applyFont="1" applyFill="1" applyBorder="1" applyAlignment="1" applyProtection="1">
      <alignment/>
      <protection/>
    </xf>
    <xf numFmtId="4" fontId="32" fillId="28" borderId="28" xfId="0" applyNumberFormat="1" applyFont="1" applyFill="1" applyBorder="1" applyAlignment="1" applyProtection="1">
      <alignment/>
      <protection/>
    </xf>
    <xf numFmtId="4" fontId="24" fillId="28" borderId="46" xfId="0" applyNumberFormat="1" applyFont="1" applyFill="1" applyBorder="1" applyAlignment="1" applyProtection="1">
      <alignment/>
      <protection/>
    </xf>
    <xf numFmtId="4" fontId="26" fillId="28" borderId="46" xfId="0" applyNumberFormat="1" applyFont="1" applyFill="1" applyBorder="1" applyAlignment="1" applyProtection="1">
      <alignment/>
      <protection/>
    </xf>
    <xf numFmtId="4" fontId="25" fillId="28" borderId="46" xfId="0" applyNumberFormat="1" applyFont="1" applyFill="1" applyBorder="1" applyAlignment="1" applyProtection="1">
      <alignment/>
      <protection/>
    </xf>
    <xf numFmtId="4" fontId="26" fillId="52" borderId="46" xfId="0" applyNumberFormat="1" applyFont="1" applyFill="1" applyBorder="1" applyAlignment="1" applyProtection="1">
      <alignment/>
      <protection/>
    </xf>
    <xf numFmtId="4" fontId="25" fillId="52" borderId="46" xfId="0" applyNumberFormat="1" applyFont="1" applyFill="1" applyBorder="1" applyAlignment="1" applyProtection="1">
      <alignment/>
      <protection/>
    </xf>
    <xf numFmtId="4" fontId="25" fillId="55" borderId="28" xfId="0" applyNumberFormat="1" applyFont="1" applyFill="1" applyBorder="1" applyAlignment="1" applyProtection="1">
      <alignment/>
      <protection/>
    </xf>
    <xf numFmtId="4" fontId="26" fillId="0" borderId="29" xfId="0" applyNumberFormat="1" applyFont="1" applyFill="1" applyBorder="1" applyAlignment="1" applyProtection="1">
      <alignment horizontal="center" vertical="center" wrapText="1"/>
      <protection/>
    </xf>
    <xf numFmtId="4" fontId="26" fillId="52" borderId="43" xfId="0" applyNumberFormat="1" applyFont="1" applyFill="1" applyBorder="1" applyAlignment="1" applyProtection="1">
      <alignment/>
      <protection/>
    </xf>
    <xf numFmtId="4" fontId="25" fillId="52" borderId="43" xfId="0" applyNumberFormat="1" applyFont="1" applyFill="1" applyBorder="1" applyAlignment="1" applyProtection="1">
      <alignment/>
      <protection/>
    </xf>
    <xf numFmtId="4" fontId="23" fillId="52" borderId="45" xfId="0" applyNumberFormat="1" applyFont="1" applyFill="1" applyBorder="1" applyAlignment="1" applyProtection="1">
      <alignment/>
      <protection/>
    </xf>
    <xf numFmtId="4" fontId="23" fillId="28" borderId="39" xfId="0" applyNumberFormat="1" applyFont="1" applyFill="1" applyBorder="1" applyAlignment="1" applyProtection="1">
      <alignment/>
      <protection/>
    </xf>
    <xf numFmtId="4" fontId="83" fillId="54" borderId="45" xfId="0" applyNumberFormat="1" applyFont="1" applyFill="1" applyBorder="1" applyAlignment="1" applyProtection="1">
      <alignment/>
      <protection/>
    </xf>
    <xf numFmtId="4" fontId="83" fillId="54" borderId="47" xfId="0" applyNumberFormat="1" applyFont="1" applyFill="1" applyBorder="1" applyAlignment="1" applyProtection="1">
      <alignment/>
      <protection/>
    </xf>
    <xf numFmtId="4" fontId="83" fillId="54" borderId="48" xfId="0" applyNumberFormat="1" applyFont="1" applyFill="1" applyBorder="1" applyAlignment="1" applyProtection="1">
      <alignment/>
      <protection/>
    </xf>
    <xf numFmtId="4" fontId="26" fillId="0" borderId="49" xfId="0" applyNumberFormat="1" applyFont="1" applyFill="1" applyBorder="1" applyAlignment="1" applyProtection="1">
      <alignment/>
      <protection/>
    </xf>
    <xf numFmtId="4" fontId="26" fillId="28" borderId="50" xfId="0" applyNumberFormat="1" applyFont="1" applyFill="1" applyBorder="1" applyAlignment="1" applyProtection="1">
      <alignment/>
      <protection/>
    </xf>
    <xf numFmtId="4" fontId="38" fillId="0" borderId="49" xfId="0" applyNumberFormat="1" applyFont="1" applyFill="1" applyBorder="1" applyAlignment="1" applyProtection="1">
      <alignment/>
      <protection/>
    </xf>
    <xf numFmtId="4" fontId="38" fillId="28" borderId="50" xfId="0" applyNumberFormat="1" applyFont="1" applyFill="1" applyBorder="1" applyAlignment="1" applyProtection="1">
      <alignment/>
      <protection/>
    </xf>
    <xf numFmtId="4" fontId="23" fillId="52" borderId="51" xfId="0" applyNumberFormat="1" applyFont="1" applyFill="1" applyBorder="1" applyAlignment="1" applyProtection="1">
      <alignment/>
      <protection/>
    </xf>
    <xf numFmtId="4" fontId="23" fillId="28" borderId="52" xfId="0" applyNumberFormat="1" applyFont="1" applyFill="1" applyBorder="1" applyAlignment="1" applyProtection="1">
      <alignment/>
      <protection/>
    </xf>
    <xf numFmtId="0" fontId="26" fillId="28" borderId="39" xfId="0" applyNumberFormat="1" applyFont="1" applyFill="1" applyBorder="1" applyAlignment="1" applyProtection="1">
      <alignment/>
      <protection/>
    </xf>
    <xf numFmtId="4" fontId="26" fillId="28" borderId="53" xfId="0" applyNumberFormat="1" applyFont="1" applyFill="1" applyBorder="1" applyAlignment="1" applyProtection="1">
      <alignment horizontal="center" vertical="center" wrapText="1"/>
      <protection/>
    </xf>
    <xf numFmtId="4" fontId="25" fillId="28" borderId="40" xfId="0" applyNumberFormat="1" applyFont="1" applyFill="1" applyBorder="1" applyAlignment="1" applyProtection="1">
      <alignment/>
      <protection/>
    </xf>
    <xf numFmtId="4" fontId="25" fillId="52" borderId="54" xfId="0" applyNumberFormat="1" applyFont="1" applyFill="1" applyBorder="1" applyAlignment="1" applyProtection="1">
      <alignment/>
      <protection/>
    </xf>
    <xf numFmtId="4" fontId="25" fillId="28" borderId="55" xfId="0" applyNumberFormat="1" applyFont="1" applyFill="1" applyBorder="1" applyAlignment="1" applyProtection="1">
      <alignment/>
      <protection/>
    </xf>
    <xf numFmtId="4" fontId="25" fillId="52" borderId="56" xfId="0" applyNumberFormat="1" applyFont="1" applyFill="1" applyBorder="1" applyAlignment="1" applyProtection="1">
      <alignment/>
      <protection/>
    </xf>
    <xf numFmtId="4" fontId="25" fillId="28" borderId="57" xfId="0" applyNumberFormat="1" applyFont="1" applyFill="1" applyBorder="1" applyAlignment="1" applyProtection="1">
      <alignment/>
      <protection/>
    </xf>
    <xf numFmtId="0" fontId="24" fillId="55" borderId="58" xfId="0" applyNumberFormat="1" applyFont="1" applyFill="1" applyBorder="1" applyAlignment="1" applyProtection="1">
      <alignment horizontal="center"/>
      <protection/>
    </xf>
    <xf numFmtId="0" fontId="23" fillId="55" borderId="58" xfId="0" applyNumberFormat="1" applyFont="1" applyFill="1" applyBorder="1" applyAlignment="1" applyProtection="1">
      <alignment wrapText="1"/>
      <protection/>
    </xf>
    <xf numFmtId="0" fontId="23" fillId="55" borderId="58" xfId="0" applyNumberFormat="1" applyFont="1" applyFill="1" applyBorder="1" applyAlignment="1" applyProtection="1">
      <alignment/>
      <protection/>
    </xf>
    <xf numFmtId="0" fontId="25" fillId="55" borderId="58" xfId="0" applyNumberFormat="1" applyFont="1" applyFill="1" applyBorder="1" applyAlignment="1" applyProtection="1">
      <alignment/>
      <protection/>
    </xf>
    <xf numFmtId="0" fontId="85" fillId="55" borderId="0" xfId="0" applyFont="1" applyFill="1" applyBorder="1" applyAlignment="1">
      <alignment horizontal="right"/>
    </xf>
    <xf numFmtId="0" fontId="85" fillId="55" borderId="0" xfId="0" applyFont="1" applyFill="1" applyBorder="1" applyAlignment="1">
      <alignment/>
    </xf>
    <xf numFmtId="4" fontId="26" fillId="55" borderId="0" xfId="0" applyNumberFormat="1" applyFont="1" applyFill="1" applyBorder="1" applyAlignment="1" applyProtection="1">
      <alignment/>
      <protection/>
    </xf>
    <xf numFmtId="4" fontId="25" fillId="55" borderId="0" xfId="0" applyNumberFormat="1" applyFont="1" applyFill="1" applyBorder="1" applyAlignment="1" applyProtection="1">
      <alignment/>
      <protection/>
    </xf>
    <xf numFmtId="4" fontId="26" fillId="55" borderId="59" xfId="0" applyNumberFormat="1" applyFont="1" applyFill="1" applyBorder="1" applyAlignment="1" applyProtection="1">
      <alignment/>
      <protection/>
    </xf>
    <xf numFmtId="4" fontId="25" fillId="55" borderId="59" xfId="0" applyNumberFormat="1" applyFont="1" applyFill="1" applyBorder="1" applyAlignment="1" applyProtection="1">
      <alignment/>
      <protection/>
    </xf>
    <xf numFmtId="4" fontId="26" fillId="28" borderId="60" xfId="0" applyNumberFormat="1" applyFont="1" applyFill="1" applyBorder="1" applyAlignment="1" applyProtection="1">
      <alignment horizontal="center" vertical="center" wrapText="1"/>
      <protection/>
    </xf>
    <xf numFmtId="4" fontId="25" fillId="55" borderId="46" xfId="0" applyNumberFormat="1" applyFont="1" applyFill="1" applyBorder="1" applyAlignment="1" applyProtection="1">
      <alignment/>
      <protection/>
    </xf>
    <xf numFmtId="4" fontId="83" fillId="54" borderId="36" xfId="0" applyNumberFormat="1" applyFont="1" applyFill="1" applyBorder="1" applyAlignment="1" applyProtection="1">
      <alignment/>
      <protection/>
    </xf>
    <xf numFmtId="4" fontId="38" fillId="28" borderId="34" xfId="0" applyNumberFormat="1" applyFont="1" applyFill="1" applyBorder="1" applyAlignment="1" applyProtection="1">
      <alignment/>
      <protection/>
    </xf>
    <xf numFmtId="4" fontId="24" fillId="28" borderId="34" xfId="0" applyNumberFormat="1" applyFont="1" applyFill="1" applyBorder="1" applyAlignment="1" applyProtection="1">
      <alignment/>
      <protection/>
    </xf>
    <xf numFmtId="0" fontId="23" fillId="55" borderId="61" xfId="0" applyNumberFormat="1" applyFont="1" applyFill="1" applyBorder="1" applyAlignment="1" applyProtection="1">
      <alignment/>
      <protection/>
    </xf>
    <xf numFmtId="0" fontId="23" fillId="55" borderId="62" xfId="0" applyNumberFormat="1" applyFont="1" applyFill="1" applyBorder="1" applyAlignment="1" applyProtection="1">
      <alignment/>
      <protection/>
    </xf>
    <xf numFmtId="4" fontId="25" fillId="55" borderId="63" xfId="0" applyNumberFormat="1" applyFont="1" applyFill="1" applyBorder="1" applyAlignment="1" applyProtection="1">
      <alignment/>
      <protection/>
    </xf>
    <xf numFmtId="4" fontId="25" fillId="55" borderId="64" xfId="0" applyNumberFormat="1" applyFont="1" applyFill="1" applyBorder="1" applyAlignment="1" applyProtection="1">
      <alignment/>
      <protection/>
    </xf>
    <xf numFmtId="4" fontId="25" fillId="55" borderId="65" xfId="0" applyNumberFormat="1" applyFont="1" applyFill="1" applyBorder="1" applyAlignment="1" applyProtection="1">
      <alignment/>
      <protection/>
    </xf>
    <xf numFmtId="4" fontId="25" fillId="55" borderId="66" xfId="0" applyNumberFormat="1" applyFont="1" applyFill="1" applyBorder="1" applyAlignment="1" applyProtection="1">
      <alignment/>
      <protection/>
    </xf>
    <xf numFmtId="4" fontId="26" fillId="0" borderId="67" xfId="0" applyNumberFormat="1" applyFont="1" applyFill="1" applyBorder="1" applyAlignment="1" applyProtection="1">
      <alignment/>
      <protection/>
    </xf>
    <xf numFmtId="4" fontId="26" fillId="55" borderId="68" xfId="0" applyNumberFormat="1" applyFont="1" applyFill="1" applyBorder="1" applyAlignment="1" applyProtection="1">
      <alignment/>
      <protection/>
    </xf>
    <xf numFmtId="4" fontId="25" fillId="55" borderId="68" xfId="0" applyNumberFormat="1" applyFont="1" applyFill="1" applyBorder="1" applyAlignment="1" applyProtection="1">
      <alignment/>
      <protection/>
    </xf>
    <xf numFmtId="4" fontId="25" fillId="55" borderId="56" xfId="0" applyNumberFormat="1" applyFont="1" applyFill="1" applyBorder="1" applyAlignment="1" applyProtection="1">
      <alignment/>
      <protection/>
    </xf>
    <xf numFmtId="4" fontId="26" fillId="0" borderId="42" xfId="0" applyNumberFormat="1" applyFont="1" applyFill="1" applyBorder="1" applyAlignment="1" applyProtection="1">
      <alignment/>
      <protection/>
    </xf>
    <xf numFmtId="4" fontId="26" fillId="55" borderId="60" xfId="0" applyNumberFormat="1" applyFont="1" applyFill="1" applyBorder="1" applyAlignment="1" applyProtection="1">
      <alignment horizontal="center" vertical="center" wrapText="1"/>
      <protection/>
    </xf>
    <xf numFmtId="4" fontId="26" fillId="55" borderId="30" xfId="0" applyNumberFormat="1" applyFont="1" applyFill="1" applyBorder="1" applyAlignment="1" applyProtection="1">
      <alignment/>
      <protection/>
    </xf>
    <xf numFmtId="4" fontId="38" fillId="55" borderId="30" xfId="0" applyNumberFormat="1" applyFont="1" applyFill="1" applyBorder="1" applyAlignment="1" applyProtection="1">
      <alignment/>
      <protection/>
    </xf>
    <xf numFmtId="4" fontId="23" fillId="55" borderId="36" xfId="0" applyNumberFormat="1" applyFont="1" applyFill="1" applyBorder="1" applyAlignment="1" applyProtection="1">
      <alignment/>
      <protection/>
    </xf>
    <xf numFmtId="4" fontId="23" fillId="55" borderId="30" xfId="0" applyNumberFormat="1" applyFont="1" applyFill="1" applyBorder="1" applyAlignment="1" applyProtection="1">
      <alignment/>
      <protection/>
    </xf>
    <xf numFmtId="4" fontId="32" fillId="55" borderId="36" xfId="0" applyNumberFormat="1" applyFont="1" applyFill="1" applyBorder="1" applyAlignment="1" applyProtection="1">
      <alignment/>
      <protection/>
    </xf>
    <xf numFmtId="4" fontId="24" fillId="55" borderId="30" xfId="0" applyNumberFormat="1" applyFont="1" applyFill="1" applyBorder="1" applyAlignment="1" applyProtection="1">
      <alignment/>
      <protection/>
    </xf>
    <xf numFmtId="4" fontId="25" fillId="55" borderId="69" xfId="0" applyNumberFormat="1" applyFont="1" applyFill="1" applyBorder="1" applyAlignment="1" applyProtection="1">
      <alignment/>
      <protection/>
    </xf>
    <xf numFmtId="4" fontId="26" fillId="55" borderId="43" xfId="0" applyNumberFormat="1" applyFont="1" applyFill="1" applyBorder="1" applyAlignment="1" applyProtection="1">
      <alignment/>
      <protection/>
    </xf>
    <xf numFmtId="4" fontId="25" fillId="55" borderId="43" xfId="0" applyNumberFormat="1" applyFont="1" applyFill="1" applyBorder="1" applyAlignment="1" applyProtection="1">
      <alignment/>
      <protection/>
    </xf>
    <xf numFmtId="0" fontId="25" fillId="55" borderId="0" xfId="0" applyNumberFormat="1" applyFont="1" applyFill="1" applyBorder="1" applyAlignment="1" applyProtection="1">
      <alignment vertical="center" wrapText="1"/>
      <protection/>
    </xf>
    <xf numFmtId="0" fontId="25" fillId="55" borderId="0" xfId="0" applyNumberFormat="1" applyFont="1" applyFill="1" applyBorder="1" applyAlignment="1" applyProtection="1">
      <alignment horizontal="center" vertical="center" wrapText="1"/>
      <protection/>
    </xf>
    <xf numFmtId="0" fontId="25" fillId="55" borderId="0" xfId="0" applyNumberFormat="1" applyFont="1" applyFill="1" applyBorder="1" applyAlignment="1" applyProtection="1">
      <alignment horizontal="left" vertical="center" wrapText="1"/>
      <protection/>
    </xf>
    <xf numFmtId="0" fontId="0" fillId="55" borderId="0" xfId="0" applyNumberFormat="1" applyFill="1" applyBorder="1" applyAlignment="1" applyProtection="1">
      <alignment/>
      <protection/>
    </xf>
    <xf numFmtId="0" fontId="21" fillId="55" borderId="0" xfId="0" applyFont="1" applyFill="1" applyAlignment="1">
      <alignment horizontal="right"/>
    </xf>
    <xf numFmtId="0" fontId="26" fillId="55" borderId="0" xfId="0" applyNumberFormat="1" applyFont="1" applyFill="1" applyBorder="1" applyAlignment="1" applyProtection="1">
      <alignment vertical="center"/>
      <protection/>
    </xf>
    <xf numFmtId="0" fontId="28" fillId="55" borderId="0" xfId="0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vertical="center"/>
    </xf>
    <xf numFmtId="0" fontId="30" fillId="55" borderId="0" xfId="0" applyFont="1" applyFill="1" applyBorder="1" applyAlignment="1">
      <alignment horizontal="center" vertical="center"/>
    </xf>
    <xf numFmtId="0" fontId="30" fillId="55" borderId="0" xfId="0" applyFont="1" applyFill="1" applyBorder="1" applyAlignment="1" quotePrefix="1">
      <alignment horizontal="left" vertical="center"/>
    </xf>
    <xf numFmtId="0" fontId="28" fillId="55" borderId="0" xfId="0" applyFont="1" applyFill="1" applyBorder="1" applyAlignment="1" quotePrefix="1">
      <alignment horizontal="center" vertical="center"/>
    </xf>
    <xf numFmtId="0" fontId="28" fillId="55" borderId="0" xfId="0" applyFont="1" applyFill="1" applyBorder="1" applyAlignment="1" quotePrefix="1">
      <alignment horizontal="left" vertical="center"/>
    </xf>
    <xf numFmtId="0" fontId="30" fillId="55" borderId="0" xfId="0" applyFont="1" applyFill="1" applyBorder="1" applyAlignment="1" quotePrefix="1">
      <alignment horizontal="center" vertical="center"/>
    </xf>
    <xf numFmtId="0" fontId="43" fillId="55" borderId="0" xfId="0" applyFont="1" applyFill="1" applyBorder="1" applyAlignment="1">
      <alignment vertical="center"/>
    </xf>
    <xf numFmtId="0" fontId="30" fillId="55" borderId="0" xfId="0" applyFont="1" applyFill="1" applyBorder="1" applyAlignment="1">
      <alignment vertical="center"/>
    </xf>
    <xf numFmtId="0" fontId="28" fillId="55" borderId="0" xfId="0" applyFont="1" applyFill="1" applyBorder="1" applyAlignment="1">
      <alignment vertical="center"/>
    </xf>
    <xf numFmtId="1" fontId="21" fillId="55" borderId="0" xfId="0" applyNumberFormat="1" applyFont="1" applyFill="1" applyBorder="1" applyAlignment="1">
      <alignment horizontal="left" wrapText="1"/>
    </xf>
    <xf numFmtId="3" fontId="21" fillId="55" borderId="0" xfId="0" applyNumberFormat="1" applyFont="1" applyFill="1" applyBorder="1" applyAlignment="1">
      <alignment horizontal="center" vertical="center" wrapText="1"/>
    </xf>
    <xf numFmtId="1" fontId="21" fillId="55" borderId="0" xfId="0" applyNumberFormat="1" applyFont="1" applyFill="1" applyBorder="1" applyAlignment="1">
      <alignment horizontal="right" wrapText="1"/>
    </xf>
    <xf numFmtId="3" fontId="21" fillId="55" borderId="0" xfId="0" applyNumberFormat="1" applyFont="1" applyFill="1" applyBorder="1" applyAlignment="1">
      <alignment/>
    </xf>
    <xf numFmtId="3" fontId="21" fillId="55" borderId="0" xfId="0" applyNumberFormat="1" applyFont="1" applyFill="1" applyBorder="1" applyAlignment="1">
      <alignment horizontal="center" wrapText="1"/>
    </xf>
    <xf numFmtId="1" fontId="21" fillId="55" borderId="0" xfId="0" applyNumberFormat="1" applyFont="1" applyFill="1" applyBorder="1" applyAlignment="1">
      <alignment wrapText="1"/>
    </xf>
    <xf numFmtId="1" fontId="22" fillId="55" borderId="0" xfId="0" applyNumberFormat="1" applyFont="1" applyFill="1" applyBorder="1" applyAlignment="1">
      <alignment wrapText="1"/>
    </xf>
    <xf numFmtId="3" fontId="22" fillId="55" borderId="0" xfId="0" applyNumberFormat="1" applyFont="1" applyFill="1" applyBorder="1" applyAlignment="1">
      <alignment horizontal="center"/>
    </xf>
    <xf numFmtId="0" fontId="29" fillId="55" borderId="0" xfId="0" applyFont="1" applyFill="1" applyBorder="1" applyAlignment="1">
      <alignment horizontal="center" vertical="center"/>
    </xf>
    <xf numFmtId="0" fontId="29" fillId="55" borderId="0" xfId="0" applyFont="1" applyFill="1" applyBorder="1" applyAlignment="1" quotePrefix="1">
      <alignment horizontal="left" vertical="center"/>
    </xf>
    <xf numFmtId="0" fontId="31" fillId="55" borderId="0" xfId="0" applyFont="1" applyFill="1" applyBorder="1" applyAlignment="1">
      <alignment horizontal="center" vertical="center"/>
    </xf>
    <xf numFmtId="0" fontId="32" fillId="55" borderId="0" xfId="0" applyNumberFormat="1" applyFont="1" applyFill="1" applyBorder="1" applyAlignment="1" applyProtection="1" quotePrefix="1">
      <alignment horizontal="center" vertical="center"/>
      <protection/>
    </xf>
    <xf numFmtId="3" fontId="32" fillId="55" borderId="0" xfId="0" applyNumberFormat="1" applyFont="1" applyFill="1" applyBorder="1" applyAlignment="1" applyProtection="1">
      <alignment/>
      <protection/>
    </xf>
    <xf numFmtId="0" fontId="29" fillId="55" borderId="0" xfId="0" applyFont="1" applyFill="1" applyBorder="1" applyAlignment="1" quotePrefix="1">
      <alignment horizontal="left" vertical="center" wrapText="1"/>
    </xf>
    <xf numFmtId="0" fontId="29" fillId="55" borderId="0" xfId="0" applyFont="1" applyFill="1" applyBorder="1" applyAlignment="1" quotePrefix="1">
      <alignment horizontal="center" vertical="center" wrapText="1"/>
    </xf>
    <xf numFmtId="0" fontId="26" fillId="55" borderId="0" xfId="0" applyNumberFormat="1" applyFont="1" applyFill="1" applyBorder="1" applyAlignment="1" applyProtection="1" quotePrefix="1">
      <alignment horizontal="left" vertical="center"/>
      <protection/>
    </xf>
    <xf numFmtId="0" fontId="25" fillId="55" borderId="0" xfId="0" applyNumberFormat="1" applyFont="1" applyFill="1" applyBorder="1" applyAlignment="1" applyProtection="1" quotePrefix="1">
      <alignment horizontal="center" vertical="center"/>
      <protection/>
    </xf>
    <xf numFmtId="3" fontId="25" fillId="55" borderId="0" xfId="0" applyNumberFormat="1" applyFont="1" applyFill="1" applyBorder="1" applyAlignment="1" applyProtection="1" quotePrefix="1">
      <alignment horizontal="left"/>
      <protection/>
    </xf>
    <xf numFmtId="3" fontId="26" fillId="55" borderId="0" xfId="0" applyNumberFormat="1" applyFont="1" applyFill="1" applyBorder="1" applyAlignment="1" applyProtection="1" quotePrefix="1">
      <alignment horizontal="left"/>
      <protection/>
    </xf>
    <xf numFmtId="3" fontId="25" fillId="55" borderId="0" xfId="0" applyNumberFormat="1" applyFont="1" applyFill="1" applyBorder="1" applyAlignment="1" applyProtection="1">
      <alignment/>
      <protection/>
    </xf>
    <xf numFmtId="3" fontId="26" fillId="55" borderId="0" xfId="0" applyNumberFormat="1" applyFont="1" applyFill="1" applyBorder="1" applyAlignment="1" applyProtection="1" quotePrefix="1">
      <alignment horizontal="left" wrapText="1"/>
      <protection/>
    </xf>
    <xf numFmtId="3" fontId="26" fillId="55" borderId="0" xfId="0" applyNumberFormat="1" applyFont="1" applyFill="1" applyBorder="1" applyAlignment="1" applyProtection="1">
      <alignment/>
      <protection/>
    </xf>
    <xf numFmtId="0" fontId="33" fillId="55" borderId="0" xfId="0" applyFont="1" applyFill="1" applyBorder="1" applyAlignment="1" quotePrefix="1">
      <alignment horizontal="left" vertical="center"/>
    </xf>
    <xf numFmtId="0" fontId="29" fillId="55" borderId="0" xfId="0" applyFont="1" applyFill="1" applyBorder="1" applyAlignment="1">
      <alignment horizontal="left" vertical="center"/>
    </xf>
    <xf numFmtId="3" fontId="25" fillId="55" borderId="0" xfId="0" applyNumberFormat="1" applyFont="1" applyFill="1" applyBorder="1" applyAlignment="1" applyProtection="1">
      <alignment horizontal="left"/>
      <protection/>
    </xf>
    <xf numFmtId="0" fontId="34" fillId="55" borderId="0" xfId="0" applyNumberFormat="1" applyFont="1" applyFill="1" applyBorder="1" applyAlignment="1" applyProtection="1">
      <alignment wrapText="1"/>
      <protection/>
    </xf>
    <xf numFmtId="0" fontId="33" fillId="55" borderId="0" xfId="0" applyNumberFormat="1" applyFont="1" applyFill="1" applyBorder="1" applyAlignment="1" applyProtection="1">
      <alignment vertical="center"/>
      <protection/>
    </xf>
    <xf numFmtId="0" fontId="26" fillId="55" borderId="0" xfId="0" applyNumberFormat="1" applyFont="1" applyFill="1" applyBorder="1" applyAlignment="1" applyProtection="1">
      <alignment/>
      <protection/>
    </xf>
    <xf numFmtId="0" fontId="26" fillId="55" borderId="0" xfId="0" applyNumberFormat="1" applyFont="1" applyFill="1" applyBorder="1" applyAlignment="1" applyProtection="1" quotePrefix="1">
      <alignment horizontal="left"/>
      <protection/>
    </xf>
    <xf numFmtId="0" fontId="30" fillId="55" borderId="0" xfId="0" applyFont="1" applyFill="1" applyBorder="1" applyAlignment="1" quotePrefix="1">
      <alignment horizontal="left" vertical="center" wrapText="1"/>
    </xf>
    <xf numFmtId="4" fontId="26" fillId="0" borderId="0" xfId="0" applyNumberFormat="1" applyFont="1" applyFill="1" applyBorder="1" applyAlignment="1" applyProtection="1">
      <alignment/>
      <protection/>
    </xf>
    <xf numFmtId="0" fontId="25" fillId="55" borderId="44" xfId="0" applyNumberFormat="1" applyFont="1" applyFill="1" applyBorder="1" applyAlignment="1" applyProtection="1">
      <alignment/>
      <protection/>
    </xf>
    <xf numFmtId="4" fontId="26" fillId="55" borderId="46" xfId="0" applyNumberFormat="1" applyFont="1" applyFill="1" applyBorder="1" applyAlignment="1" applyProtection="1">
      <alignment/>
      <protection/>
    </xf>
    <xf numFmtId="4" fontId="26" fillId="55" borderId="38" xfId="0" applyNumberFormat="1" applyFont="1" applyFill="1" applyBorder="1" applyAlignment="1" applyProtection="1">
      <alignment/>
      <protection/>
    </xf>
    <xf numFmtId="4" fontId="36" fillId="0" borderId="21" xfId="0" applyNumberFormat="1" applyFont="1" applyBorder="1" applyAlignment="1">
      <alignment horizontal="right" vertical="center" wrapText="1"/>
    </xf>
    <xf numFmtId="4" fontId="36" fillId="0" borderId="21" xfId="0" applyNumberFormat="1" applyFont="1" applyBorder="1" applyAlignment="1">
      <alignment horizontal="right" vertical="center"/>
    </xf>
    <xf numFmtId="4" fontId="25" fillId="52" borderId="45" xfId="0" applyNumberFormat="1" applyFont="1" applyFill="1" applyBorder="1" applyAlignment="1" applyProtection="1">
      <alignment/>
      <protection/>
    </xf>
    <xf numFmtId="4" fontId="25" fillId="28" borderId="39" xfId="0" applyNumberFormat="1" applyFont="1" applyFill="1" applyBorder="1" applyAlignment="1" applyProtection="1">
      <alignment/>
      <protection/>
    </xf>
    <xf numFmtId="4" fontId="25" fillId="52" borderId="49" xfId="0" applyNumberFormat="1" applyFont="1" applyFill="1" applyBorder="1" applyAlignment="1" applyProtection="1">
      <alignment/>
      <protection/>
    </xf>
    <xf numFmtId="4" fontId="25" fillId="28" borderId="50" xfId="0" applyNumberFormat="1" applyFont="1" applyFill="1" applyBorder="1" applyAlignment="1" applyProtection="1">
      <alignment/>
      <protection/>
    </xf>
    <xf numFmtId="0" fontId="83" fillId="26" borderId="23" xfId="0" applyNumberFormat="1" applyFont="1" applyFill="1" applyBorder="1" applyAlignment="1" applyProtection="1">
      <alignment horizontal="left"/>
      <protection/>
    </xf>
    <xf numFmtId="0" fontId="83" fillId="26" borderId="28" xfId="0" applyNumberFormat="1" applyFont="1" applyFill="1" applyBorder="1" applyAlignment="1" applyProtection="1">
      <alignment wrapText="1"/>
      <protection/>
    </xf>
    <xf numFmtId="4" fontId="83" fillId="26" borderId="38" xfId="0" applyNumberFormat="1" applyFont="1" applyFill="1" applyBorder="1" applyAlignment="1" applyProtection="1">
      <alignment/>
      <protection/>
    </xf>
    <xf numFmtId="4" fontId="83" fillId="26" borderId="40" xfId="0" applyNumberFormat="1" applyFont="1" applyFill="1" applyBorder="1" applyAlignment="1" applyProtection="1">
      <alignment/>
      <protection/>
    </xf>
    <xf numFmtId="4" fontId="83" fillId="26" borderId="23" xfId="0" applyNumberFormat="1" applyFont="1" applyFill="1" applyBorder="1" applyAlignment="1" applyProtection="1">
      <alignment/>
      <protection/>
    </xf>
    <xf numFmtId="4" fontId="83" fillId="26" borderId="34" xfId="0" applyNumberFormat="1" applyFont="1" applyFill="1" applyBorder="1" applyAlignment="1" applyProtection="1">
      <alignment/>
      <protection/>
    </xf>
    <xf numFmtId="4" fontId="83" fillId="26" borderId="30" xfId="0" applyNumberFormat="1" applyFont="1" applyFill="1" applyBorder="1" applyAlignment="1" applyProtection="1">
      <alignment/>
      <protection/>
    </xf>
    <xf numFmtId="4" fontId="83" fillId="26" borderId="28" xfId="0" applyNumberFormat="1" applyFont="1" applyFill="1" applyBorder="1" applyAlignment="1" applyProtection="1">
      <alignment/>
      <protection/>
    </xf>
    <xf numFmtId="4" fontId="83" fillId="26" borderId="45" xfId="0" applyNumberFormat="1" applyFont="1" applyFill="1" applyBorder="1" applyAlignment="1" applyProtection="1">
      <alignment/>
      <protection/>
    </xf>
    <xf numFmtId="4" fontId="83" fillId="26" borderId="39" xfId="0" applyNumberFormat="1" applyFont="1" applyFill="1" applyBorder="1" applyAlignment="1" applyProtection="1">
      <alignment/>
      <protection/>
    </xf>
    <xf numFmtId="4" fontId="83" fillId="26" borderId="49" xfId="0" applyNumberFormat="1" applyFont="1" applyFill="1" applyBorder="1" applyAlignment="1" applyProtection="1">
      <alignment/>
      <protection/>
    </xf>
    <xf numFmtId="4" fontId="83" fillId="26" borderId="50" xfId="0" applyNumberFormat="1" applyFont="1" applyFill="1" applyBorder="1" applyAlignment="1" applyProtection="1">
      <alignment/>
      <protection/>
    </xf>
    <xf numFmtId="0" fontId="84" fillId="26" borderId="0" xfId="0" applyFont="1" applyFill="1" applyAlignment="1">
      <alignment/>
    </xf>
    <xf numFmtId="4" fontId="33" fillId="26" borderId="38" xfId="0" applyNumberFormat="1" applyFont="1" applyFill="1" applyBorder="1" applyAlignment="1" applyProtection="1">
      <alignment/>
      <protection/>
    </xf>
    <xf numFmtId="4" fontId="33" fillId="26" borderId="40" xfId="0" applyNumberFormat="1" applyFont="1" applyFill="1" applyBorder="1" applyAlignment="1" applyProtection="1">
      <alignment/>
      <protection/>
    </xf>
    <xf numFmtId="4" fontId="33" fillId="26" borderId="45" xfId="0" applyNumberFormat="1" applyFont="1" applyFill="1" applyBorder="1" applyAlignment="1" applyProtection="1">
      <alignment/>
      <protection/>
    </xf>
    <xf numFmtId="4" fontId="33" fillId="26" borderId="43" xfId="0" applyNumberFormat="1" applyFont="1" applyFill="1" applyBorder="1" applyAlignment="1" applyProtection="1">
      <alignment/>
      <protection/>
    </xf>
    <xf numFmtId="4" fontId="33" fillId="26" borderId="30" xfId="0" applyNumberFormat="1" applyFont="1" applyFill="1" applyBorder="1" applyAlignment="1" applyProtection="1">
      <alignment/>
      <protection/>
    </xf>
    <xf numFmtId="4" fontId="33" fillId="26" borderId="34" xfId="0" applyNumberFormat="1" applyFont="1" applyFill="1" applyBorder="1" applyAlignment="1" applyProtection="1">
      <alignment/>
      <protection/>
    </xf>
    <xf numFmtId="4" fontId="33" fillId="26" borderId="39" xfId="0" applyNumberFormat="1" applyFont="1" applyFill="1" applyBorder="1" applyAlignment="1" applyProtection="1">
      <alignment/>
      <protection/>
    </xf>
    <xf numFmtId="4" fontId="33" fillId="26" borderId="49" xfId="0" applyNumberFormat="1" applyFont="1" applyFill="1" applyBorder="1" applyAlignment="1" applyProtection="1">
      <alignment/>
      <protection/>
    </xf>
    <xf numFmtId="4" fontId="33" fillId="26" borderId="50" xfId="0" applyNumberFormat="1" applyFont="1" applyFill="1" applyBorder="1" applyAlignment="1" applyProtection="1">
      <alignment/>
      <protection/>
    </xf>
    <xf numFmtId="0" fontId="83" fillId="24" borderId="23" xfId="0" applyNumberFormat="1" applyFont="1" applyFill="1" applyBorder="1" applyAlignment="1" applyProtection="1">
      <alignment horizontal="left"/>
      <protection/>
    </xf>
    <xf numFmtId="0" fontId="83" fillId="24" borderId="28" xfId="0" applyNumberFormat="1" applyFont="1" applyFill="1" applyBorder="1" applyAlignment="1" applyProtection="1">
      <alignment wrapText="1"/>
      <protection/>
    </xf>
    <xf numFmtId="4" fontId="26" fillId="24" borderId="38" xfId="0" applyNumberFormat="1" applyFont="1" applyFill="1" applyBorder="1" applyAlignment="1" applyProtection="1">
      <alignment/>
      <protection/>
    </xf>
    <xf numFmtId="4" fontId="26" fillId="24" borderId="40" xfId="0" applyNumberFormat="1" applyFont="1" applyFill="1" applyBorder="1" applyAlignment="1" applyProtection="1">
      <alignment/>
      <protection/>
    </xf>
    <xf numFmtId="4" fontId="91" fillId="24" borderId="23" xfId="0" applyNumberFormat="1" applyFont="1" applyFill="1" applyBorder="1" applyAlignment="1" applyProtection="1">
      <alignment/>
      <protection/>
    </xf>
    <xf numFmtId="4" fontId="91" fillId="24" borderId="34" xfId="0" applyNumberFormat="1" applyFont="1" applyFill="1" applyBorder="1" applyAlignment="1" applyProtection="1">
      <alignment/>
      <protection/>
    </xf>
    <xf numFmtId="4" fontId="91" fillId="24" borderId="36" xfId="0" applyNumberFormat="1" applyFont="1" applyFill="1" applyBorder="1" applyAlignment="1" applyProtection="1">
      <alignment/>
      <protection/>
    </xf>
    <xf numFmtId="4" fontId="91" fillId="24" borderId="30" xfId="0" applyNumberFormat="1" applyFont="1" applyFill="1" applyBorder="1" applyAlignment="1" applyProtection="1">
      <alignment/>
      <protection/>
    </xf>
    <xf numFmtId="4" fontId="91" fillId="24" borderId="28" xfId="0" applyNumberFormat="1" applyFont="1" applyFill="1" applyBorder="1" applyAlignment="1" applyProtection="1">
      <alignment/>
      <protection/>
    </xf>
    <xf numFmtId="0" fontId="33" fillId="24" borderId="23" xfId="0" applyNumberFormat="1" applyFont="1" applyFill="1" applyBorder="1" applyAlignment="1" applyProtection="1">
      <alignment horizontal="center"/>
      <protection/>
    </xf>
    <xf numFmtId="0" fontId="33" fillId="24" borderId="28" xfId="0" applyNumberFormat="1" applyFont="1" applyFill="1" applyBorder="1" applyAlignment="1" applyProtection="1">
      <alignment wrapText="1"/>
      <protection/>
    </xf>
    <xf numFmtId="4" fontId="26" fillId="24" borderId="23" xfId="0" applyNumberFormat="1" applyFont="1" applyFill="1" applyBorder="1" applyAlignment="1" applyProtection="1">
      <alignment/>
      <protection/>
    </xf>
    <xf numFmtId="4" fontId="26" fillId="24" borderId="43" xfId="0" applyNumberFormat="1" applyFont="1" applyFill="1" applyBorder="1" applyAlignment="1" applyProtection="1">
      <alignment/>
      <protection/>
    </xf>
    <xf numFmtId="4" fontId="26" fillId="24" borderId="30" xfId="0" applyNumberFormat="1" applyFont="1" applyFill="1" applyBorder="1" applyAlignment="1" applyProtection="1">
      <alignment/>
      <protection/>
    </xf>
    <xf numFmtId="4" fontId="26" fillId="24" borderId="34" xfId="0" applyNumberFormat="1" applyFont="1" applyFill="1" applyBorder="1" applyAlignment="1" applyProtection="1">
      <alignment/>
      <protection/>
    </xf>
    <xf numFmtId="4" fontId="26" fillId="24" borderId="46" xfId="0" applyNumberFormat="1" applyFont="1" applyFill="1" applyBorder="1" applyAlignment="1" applyProtection="1">
      <alignment/>
      <protection/>
    </xf>
    <xf numFmtId="1" fontId="21" fillId="55" borderId="0" xfId="0" applyNumberFormat="1" applyFont="1" applyFill="1" applyAlignment="1">
      <alignment wrapText="1"/>
    </xf>
    <xf numFmtId="0" fontId="21" fillId="55" borderId="0" xfId="0" applyFont="1" applyFill="1" applyAlignment="1">
      <alignment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37" fillId="7" borderId="20" xfId="0" applyNumberFormat="1" applyFont="1" applyFill="1" applyBorder="1" applyAlignment="1" applyProtection="1">
      <alignment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20" xfId="0" applyNumberFormat="1" applyFont="1" applyFill="1" applyBorder="1" applyAlignment="1" applyProtection="1">
      <alignment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9" borderId="19" xfId="0" applyNumberFormat="1" applyFont="1" applyFill="1" applyBorder="1" applyAlignment="1" applyProtection="1">
      <alignment horizontal="left" wrapText="1"/>
      <protection/>
    </xf>
    <xf numFmtId="0" fontId="33" fillId="49" borderId="20" xfId="0" applyNumberFormat="1" applyFont="1" applyFill="1" applyBorder="1" applyAlignment="1" applyProtection="1">
      <alignment horizontal="left" wrapText="1"/>
      <protection/>
    </xf>
    <xf numFmtId="0" fontId="33" fillId="49" borderId="7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70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41" fillId="0" borderId="26" xfId="0" applyNumberFormat="1" applyFont="1" applyBorder="1" applyAlignment="1">
      <alignment horizontal="center" vertical="center"/>
    </xf>
    <xf numFmtId="4" fontId="41" fillId="0" borderId="21" xfId="0" applyNumberFormat="1" applyFont="1" applyBorder="1" applyAlignment="1">
      <alignment horizontal="center" vertical="center"/>
    </xf>
    <xf numFmtId="4" fontId="41" fillId="0" borderId="33" xfId="0" applyNumberFormat="1" applyFont="1" applyBorder="1" applyAlignment="1">
      <alignment horizontal="center" vertical="center"/>
    </xf>
    <xf numFmtId="4" fontId="41" fillId="49" borderId="26" xfId="0" applyNumberFormat="1" applyFont="1" applyFill="1" applyBorder="1" applyAlignment="1">
      <alignment horizontal="center" vertical="center"/>
    </xf>
    <xf numFmtId="4" fontId="41" fillId="49" borderId="21" xfId="0" applyNumberFormat="1" applyFont="1" applyFill="1" applyBorder="1" applyAlignment="1">
      <alignment horizontal="center" vertical="center"/>
    </xf>
    <xf numFmtId="4" fontId="41" fillId="49" borderId="33" xfId="0" applyNumberFormat="1" applyFont="1" applyFill="1" applyBorder="1" applyAlignment="1">
      <alignment horizontal="center" vertical="center"/>
    </xf>
    <xf numFmtId="4" fontId="41" fillId="12" borderId="26" xfId="0" applyNumberFormat="1" applyFont="1" applyFill="1" applyBorder="1" applyAlignment="1">
      <alignment horizontal="center" vertical="center"/>
    </xf>
    <xf numFmtId="4" fontId="41" fillId="12" borderId="21" xfId="0" applyNumberFormat="1" applyFont="1" applyFill="1" applyBorder="1" applyAlignment="1">
      <alignment horizontal="center" vertical="center"/>
    </xf>
    <xf numFmtId="4" fontId="41" fillId="12" borderId="33" xfId="0" applyNumberFormat="1" applyFont="1" applyFill="1" applyBorder="1" applyAlignment="1">
      <alignment horizontal="center" vertical="center"/>
    </xf>
    <xf numFmtId="0" fontId="27" fillId="55" borderId="0" xfId="0" applyNumberFormat="1" applyFont="1" applyFill="1" applyBorder="1" applyAlignment="1" applyProtection="1" quotePrefix="1">
      <alignment horizontal="left" wrapText="1"/>
      <protection/>
    </xf>
    <xf numFmtId="0" fontId="34" fillId="55" borderId="0" xfId="0" applyNumberFormat="1" applyFont="1" applyFill="1" applyBorder="1" applyAlignment="1" applyProtection="1">
      <alignment wrapText="1"/>
      <protection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Note 2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76200</xdr:rowOff>
    </xdr:from>
    <xdr:to>
      <xdr:col>4</xdr:col>
      <xdr:colOff>3267075</xdr:colOff>
      <xdr:row>3</xdr:row>
      <xdr:rowOff>1143000</xdr:rowOff>
    </xdr:to>
    <xdr:sp>
      <xdr:nvSpPr>
        <xdr:cNvPr id="1" name="Ravni poveznik 2"/>
        <xdr:cNvSpPr>
          <a:spLocks/>
        </xdr:cNvSpPr>
      </xdr:nvSpPr>
      <xdr:spPr>
        <a:xfrm>
          <a:off x="1943100" y="685800"/>
          <a:ext cx="3219450" cy="1066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45"/>
  <sheetViews>
    <sheetView zoomScaleSheetLayoutView="120" zoomScalePageLayoutView="0" workbookViewId="0" topLeftCell="A4">
      <selection activeCell="G6" sqref="G6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16" customWidth="1"/>
    <col min="5" max="5" width="53.8515625" style="2" customWidth="1"/>
    <col min="6" max="7" width="19.8515625" style="2" customWidth="1"/>
    <col min="8" max="8" width="11.421875" style="2" customWidth="1"/>
    <col min="9" max="9" width="16.28125" style="2" bestFit="1" customWidth="1"/>
    <col min="10" max="10" width="21.7109375" style="2" bestFit="1" customWidth="1"/>
    <col min="11" max="16384" width="11.421875" style="2" customWidth="1"/>
  </cols>
  <sheetData>
    <row r="2" spans="1:7" ht="15">
      <c r="A2" s="347"/>
      <c r="B2" s="347"/>
      <c r="C2" s="347"/>
      <c r="D2" s="347"/>
      <c r="E2" s="347"/>
      <c r="F2" s="347"/>
      <c r="G2" s="39"/>
    </row>
    <row r="3" spans="1:7" ht="48" customHeight="1">
      <c r="A3" s="355" t="s">
        <v>341</v>
      </c>
      <c r="B3" s="355"/>
      <c r="C3" s="355"/>
      <c r="D3" s="355"/>
      <c r="E3" s="355"/>
      <c r="F3" s="355"/>
      <c r="G3" s="355"/>
    </row>
    <row r="4" spans="1:7" s="7" customFormat="1" ht="26.25" customHeight="1">
      <c r="A4" s="356" t="s">
        <v>21</v>
      </c>
      <c r="B4" s="356"/>
      <c r="C4" s="356"/>
      <c r="D4" s="356"/>
      <c r="E4" s="356"/>
      <c r="F4" s="356"/>
      <c r="G4" s="356"/>
    </row>
    <row r="5" spans="1:5" ht="15.75" customHeight="1">
      <c r="A5" s="8"/>
      <c r="B5" s="9"/>
      <c r="C5" s="9"/>
      <c r="D5" s="9"/>
      <c r="E5" s="9"/>
    </row>
    <row r="6" spans="1:8" ht="27.75" customHeight="1">
      <c r="A6" s="10"/>
      <c r="B6" s="11"/>
      <c r="C6" s="11"/>
      <c r="D6" s="12"/>
      <c r="E6" s="13"/>
      <c r="F6" s="59" t="s">
        <v>71</v>
      </c>
      <c r="G6" s="14" t="s">
        <v>342</v>
      </c>
      <c r="H6" s="19"/>
    </row>
    <row r="7" spans="1:8" ht="27.75" customHeight="1">
      <c r="A7" s="348" t="s">
        <v>22</v>
      </c>
      <c r="B7" s="349"/>
      <c r="C7" s="349"/>
      <c r="D7" s="349"/>
      <c r="E7" s="350"/>
      <c r="F7" s="60">
        <f>+F8+F9</f>
        <v>885738.38</v>
      </c>
      <c r="G7" s="32">
        <f>SUM(G8:G9)</f>
        <v>440632.81</v>
      </c>
      <c r="H7" s="19"/>
    </row>
    <row r="8" spans="1:7" ht="22.5" customHeight="1">
      <c r="A8" s="351" t="s">
        <v>0</v>
      </c>
      <c r="B8" s="352"/>
      <c r="C8" s="352"/>
      <c r="D8" s="352"/>
      <c r="E8" s="353"/>
      <c r="F8" s="61">
        <v>885738.38</v>
      </c>
      <c r="G8" s="33">
        <v>440632.81</v>
      </c>
    </row>
    <row r="9" spans="1:7" ht="22.5" customHeight="1">
      <c r="A9" s="354" t="s">
        <v>24</v>
      </c>
      <c r="B9" s="353"/>
      <c r="C9" s="353"/>
      <c r="D9" s="353"/>
      <c r="E9" s="353"/>
      <c r="F9" s="61">
        <v>0</v>
      </c>
      <c r="G9" s="33">
        <v>0</v>
      </c>
    </row>
    <row r="10" spans="1:7" ht="22.5" customHeight="1">
      <c r="A10" s="20" t="s">
        <v>23</v>
      </c>
      <c r="B10" s="21"/>
      <c r="C10" s="21"/>
      <c r="D10" s="21"/>
      <c r="E10" s="21"/>
      <c r="F10" s="60">
        <f>+F11+F12</f>
        <v>876134.57</v>
      </c>
      <c r="G10" s="32">
        <f>SUM(G11:G12)</f>
        <v>440142.29</v>
      </c>
    </row>
    <row r="11" spans="1:9" ht="22.5" customHeight="1">
      <c r="A11" s="357" t="s">
        <v>1</v>
      </c>
      <c r="B11" s="352"/>
      <c r="C11" s="352"/>
      <c r="D11" s="352"/>
      <c r="E11" s="358"/>
      <c r="F11" s="61">
        <v>860075.57</v>
      </c>
      <c r="G11" s="33">
        <v>439968.07</v>
      </c>
      <c r="H11" s="4"/>
      <c r="I11" s="4"/>
    </row>
    <row r="12" spans="1:9" ht="22.5" customHeight="1">
      <c r="A12" s="359" t="s">
        <v>25</v>
      </c>
      <c r="B12" s="353"/>
      <c r="C12" s="353"/>
      <c r="D12" s="353"/>
      <c r="E12" s="353"/>
      <c r="F12" s="62">
        <v>16059</v>
      </c>
      <c r="G12" s="34">
        <v>174.22</v>
      </c>
      <c r="H12" s="4"/>
      <c r="I12" s="4"/>
    </row>
    <row r="13" spans="1:9" ht="22.5" customHeight="1">
      <c r="A13" s="360" t="s">
        <v>2</v>
      </c>
      <c r="B13" s="349"/>
      <c r="C13" s="349"/>
      <c r="D13" s="349"/>
      <c r="E13" s="349"/>
      <c r="F13" s="63">
        <f>+F7-F10</f>
        <v>9603.810000000056</v>
      </c>
      <c r="G13" s="35">
        <f>SUM(G8-G10)</f>
        <v>490.5200000000186</v>
      </c>
      <c r="I13" s="4"/>
    </row>
    <row r="14" spans="1:6" ht="25.5" customHeight="1">
      <c r="A14" s="356"/>
      <c r="B14" s="361"/>
      <c r="C14" s="361"/>
      <c r="D14" s="361"/>
      <c r="E14" s="361"/>
      <c r="F14" s="362"/>
    </row>
    <row r="15" spans="1:9" ht="27.75" customHeight="1">
      <c r="A15" s="10"/>
      <c r="B15" s="11"/>
      <c r="C15" s="11"/>
      <c r="D15" s="12"/>
      <c r="E15" s="13"/>
      <c r="F15" s="64"/>
      <c r="G15" s="30"/>
      <c r="I15" s="4"/>
    </row>
    <row r="16" spans="1:9" ht="30.75" customHeight="1">
      <c r="A16" s="363" t="s">
        <v>34</v>
      </c>
      <c r="B16" s="364"/>
      <c r="C16" s="364"/>
      <c r="D16" s="364"/>
      <c r="E16" s="365"/>
      <c r="F16" s="36"/>
      <c r="G16" s="65"/>
      <c r="I16" s="4"/>
    </row>
    <row r="17" spans="1:9" ht="34.5" customHeight="1">
      <c r="A17" s="366" t="s">
        <v>26</v>
      </c>
      <c r="B17" s="367"/>
      <c r="C17" s="367"/>
      <c r="D17" s="367"/>
      <c r="E17" s="368"/>
      <c r="F17" s="37"/>
      <c r="G17" s="66">
        <v>9603.81</v>
      </c>
      <c r="I17" s="4"/>
    </row>
    <row r="18" spans="1:9" s="6" customFormat="1" ht="25.5" customHeight="1">
      <c r="A18" s="371"/>
      <c r="B18" s="361"/>
      <c r="C18" s="361"/>
      <c r="D18" s="361"/>
      <c r="E18" s="361"/>
      <c r="F18" s="362"/>
      <c r="G18" s="2"/>
      <c r="I18" s="22"/>
    </row>
    <row r="19" spans="1:10" s="6" customFormat="1" ht="27.75" customHeight="1">
      <c r="A19" s="10"/>
      <c r="B19" s="11"/>
      <c r="C19" s="11"/>
      <c r="D19" s="12"/>
      <c r="E19" s="13"/>
      <c r="F19" s="30"/>
      <c r="G19" s="30"/>
      <c r="I19" s="22"/>
      <c r="J19" s="22"/>
    </row>
    <row r="20" spans="1:9" s="6" customFormat="1" ht="22.5" customHeight="1">
      <c r="A20" s="351" t="s">
        <v>3</v>
      </c>
      <c r="B20" s="352"/>
      <c r="C20" s="352"/>
      <c r="D20" s="352"/>
      <c r="E20" s="352"/>
      <c r="F20" s="29">
        <v>0</v>
      </c>
      <c r="G20" s="29">
        <v>0</v>
      </c>
      <c r="I20" s="22"/>
    </row>
    <row r="21" spans="1:7" s="6" customFormat="1" ht="33.75" customHeight="1">
      <c r="A21" s="351" t="s">
        <v>4</v>
      </c>
      <c r="B21" s="352"/>
      <c r="C21" s="352"/>
      <c r="D21" s="352"/>
      <c r="E21" s="352"/>
      <c r="F21" s="29">
        <v>0</v>
      </c>
      <c r="G21" s="29">
        <v>0</v>
      </c>
    </row>
    <row r="22" spans="1:10" s="6" customFormat="1" ht="22.5" customHeight="1">
      <c r="A22" s="360" t="s">
        <v>5</v>
      </c>
      <c r="B22" s="349"/>
      <c r="C22" s="349"/>
      <c r="D22" s="349"/>
      <c r="E22" s="349"/>
      <c r="F22" s="31">
        <f>F20-F21</f>
        <v>0</v>
      </c>
      <c r="G22" s="31">
        <f>SUM(G20-G21)</f>
        <v>0</v>
      </c>
      <c r="I22" s="23"/>
      <c r="J22" s="22"/>
    </row>
    <row r="23" spans="1:7" s="6" customFormat="1" ht="25.5" customHeight="1">
      <c r="A23" s="371"/>
      <c r="B23" s="361"/>
      <c r="C23" s="361"/>
      <c r="D23" s="361"/>
      <c r="E23" s="361"/>
      <c r="F23" s="362"/>
      <c r="G23" s="2"/>
    </row>
    <row r="24" spans="1:7" s="6" customFormat="1" ht="22.5" customHeight="1">
      <c r="A24" s="357" t="s">
        <v>6</v>
      </c>
      <c r="B24" s="352"/>
      <c r="C24" s="352"/>
      <c r="D24" s="352"/>
      <c r="E24" s="352"/>
      <c r="F24" s="34">
        <f>SUM(F13+F17+F22)</f>
        <v>9603.810000000056</v>
      </c>
      <c r="G24" s="34">
        <f>SUM(G13+G17+G22)</f>
        <v>10094.330000000018</v>
      </c>
    </row>
    <row r="25" spans="1:5" s="6" customFormat="1" ht="18" customHeight="1">
      <c r="A25" s="15"/>
      <c r="B25" s="9"/>
      <c r="C25" s="9"/>
      <c r="D25" s="9"/>
      <c r="E25" s="9"/>
    </row>
    <row r="26" spans="1:7" ht="42" customHeight="1">
      <c r="A26" s="369" t="s">
        <v>27</v>
      </c>
      <c r="B26" s="370"/>
      <c r="C26" s="370"/>
      <c r="D26" s="370"/>
      <c r="E26" s="370"/>
      <c r="F26" s="370"/>
      <c r="G26" s="38"/>
    </row>
    <row r="27" ht="12.75">
      <c r="E27" s="24"/>
    </row>
    <row r="31" spans="6:7" ht="12.75">
      <c r="F31" s="4"/>
      <c r="G31" s="4"/>
    </row>
    <row r="32" spans="6:7" ht="12.75">
      <c r="F32" s="4"/>
      <c r="G32" s="4"/>
    </row>
    <row r="33" spans="5:7" ht="12.75">
      <c r="E33" s="25"/>
      <c r="F33" s="5"/>
      <c r="G33" s="5"/>
    </row>
    <row r="34" spans="5:7" ht="12.75">
      <c r="E34" s="25"/>
      <c r="F34" s="4"/>
      <c r="G34" s="4"/>
    </row>
    <row r="35" spans="5:7" ht="12.75">
      <c r="E35" s="25"/>
      <c r="F35" s="4"/>
      <c r="G35" s="4"/>
    </row>
    <row r="36" spans="5:7" ht="12.75">
      <c r="E36" s="25"/>
      <c r="F36" s="4"/>
      <c r="G36" s="4"/>
    </row>
    <row r="37" spans="5:7" ht="12.75">
      <c r="E37" s="25"/>
      <c r="F37" s="4"/>
      <c r="G37" s="4"/>
    </row>
    <row r="38" ht="12.75">
      <c r="E38" s="25"/>
    </row>
    <row r="43" spans="6:7" ht="12.75">
      <c r="F43" s="4"/>
      <c r="G43" s="4"/>
    </row>
    <row r="44" spans="6:7" ht="12.75">
      <c r="F44" s="4"/>
      <c r="G44" s="4"/>
    </row>
    <row r="45" spans="6:7" ht="12.75">
      <c r="F45" s="4"/>
      <c r="G45" s="4"/>
    </row>
  </sheetData>
  <sheetProtection/>
  <mergeCells count="19">
    <mergeCell ref="A26:F26"/>
    <mergeCell ref="A18:F18"/>
    <mergeCell ref="A20:E20"/>
    <mergeCell ref="A21:E21"/>
    <mergeCell ref="A22:E22"/>
    <mergeCell ref="A23:F23"/>
    <mergeCell ref="A24:E24"/>
    <mergeCell ref="A11:E11"/>
    <mergeCell ref="A12:E12"/>
    <mergeCell ref="A13:E13"/>
    <mergeCell ref="A14:F14"/>
    <mergeCell ref="A16:E16"/>
    <mergeCell ref="A17:E17"/>
    <mergeCell ref="A2:F2"/>
    <mergeCell ref="A7:E7"/>
    <mergeCell ref="A8:E8"/>
    <mergeCell ref="A9:E9"/>
    <mergeCell ref="A3:G3"/>
    <mergeCell ref="A4:G4"/>
  </mergeCells>
  <printOptions horizontalCentered="1"/>
  <pageMargins left="0.1968503937007874" right="0.1968503937007874" top="0.6299212598425197" bottom="0.4330708661417323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J45"/>
  <sheetViews>
    <sheetView zoomScaleSheetLayoutView="120" zoomScalePageLayoutView="0" workbookViewId="0" topLeftCell="B7">
      <selection activeCell="G12" sqref="G12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16" customWidth="1"/>
    <col min="5" max="5" width="53.8515625" style="2" customWidth="1"/>
    <col min="6" max="7" width="19.8515625" style="2" customWidth="1"/>
    <col min="8" max="8" width="11.421875" style="2" customWidth="1"/>
    <col min="9" max="9" width="16.28125" style="2" bestFit="1" customWidth="1"/>
    <col min="10" max="10" width="21.7109375" style="2" bestFit="1" customWidth="1"/>
    <col min="11" max="16384" width="11.421875" style="2" customWidth="1"/>
  </cols>
  <sheetData>
    <row r="2" spans="1:7" ht="15">
      <c r="A2" s="347"/>
      <c r="B2" s="347"/>
      <c r="C2" s="347"/>
      <c r="D2" s="347"/>
      <c r="E2" s="347"/>
      <c r="F2" s="347"/>
      <c r="G2" s="39"/>
    </row>
    <row r="3" spans="1:7" ht="48" customHeight="1">
      <c r="A3" s="355" t="s">
        <v>341</v>
      </c>
      <c r="B3" s="355"/>
      <c r="C3" s="355"/>
      <c r="D3" s="355"/>
      <c r="E3" s="355"/>
      <c r="F3" s="355"/>
      <c r="G3" s="355"/>
    </row>
    <row r="4" spans="1:7" s="7" customFormat="1" ht="26.25" customHeight="1">
      <c r="A4" s="356" t="s">
        <v>156</v>
      </c>
      <c r="B4" s="356"/>
      <c r="C4" s="356"/>
      <c r="D4" s="356"/>
      <c r="E4" s="356"/>
      <c r="F4" s="356"/>
      <c r="G4" s="356"/>
    </row>
    <row r="5" spans="1:5" ht="15.75" customHeight="1">
      <c r="A5" s="8"/>
      <c r="B5" s="9"/>
      <c r="C5" s="9"/>
      <c r="D5" s="9"/>
      <c r="E5" s="9"/>
    </row>
    <row r="6" spans="1:8" ht="27.75" customHeight="1">
      <c r="A6" s="10"/>
      <c r="B6" s="11"/>
      <c r="C6" s="11"/>
      <c r="D6" s="12"/>
      <c r="E6" s="13"/>
      <c r="F6" s="59" t="s">
        <v>71</v>
      </c>
      <c r="G6" s="14" t="s">
        <v>342</v>
      </c>
      <c r="H6" s="19"/>
    </row>
    <row r="7" spans="1:8" ht="27.75" customHeight="1">
      <c r="A7" s="348" t="s">
        <v>22</v>
      </c>
      <c r="B7" s="349"/>
      <c r="C7" s="349"/>
      <c r="D7" s="349"/>
      <c r="E7" s="350"/>
      <c r="F7" s="60">
        <f>+F8+F9</f>
        <v>766869.33</v>
      </c>
      <c r="G7" s="32">
        <f>SUM(G8:G9)</f>
        <v>375185.35</v>
      </c>
      <c r="H7" s="19"/>
    </row>
    <row r="8" spans="1:7" ht="22.5" customHeight="1">
      <c r="A8" s="351" t="s">
        <v>0</v>
      </c>
      <c r="B8" s="352"/>
      <c r="C8" s="352"/>
      <c r="D8" s="352"/>
      <c r="E8" s="353"/>
      <c r="F8" s="61">
        <v>766869.33</v>
      </c>
      <c r="G8" s="33">
        <v>375185.35</v>
      </c>
    </row>
    <row r="9" spans="1:7" ht="22.5" customHeight="1">
      <c r="A9" s="354" t="s">
        <v>24</v>
      </c>
      <c r="B9" s="353"/>
      <c r="C9" s="353"/>
      <c r="D9" s="353"/>
      <c r="E9" s="353"/>
      <c r="F9" s="61">
        <v>0</v>
      </c>
      <c r="G9" s="33">
        <v>0</v>
      </c>
    </row>
    <row r="10" spans="1:7" ht="22.5" customHeight="1">
      <c r="A10" s="20" t="s">
        <v>23</v>
      </c>
      <c r="B10" s="40"/>
      <c r="C10" s="40"/>
      <c r="D10" s="40"/>
      <c r="E10" s="40"/>
      <c r="F10" s="60">
        <f>SUM(F11+F12)</f>
        <v>764265.71</v>
      </c>
      <c r="G10" s="32">
        <f>SUM(G11:G12)</f>
        <v>376082.87999999995</v>
      </c>
    </row>
    <row r="11" spans="1:9" ht="22.5" customHeight="1">
      <c r="A11" s="357" t="s">
        <v>1</v>
      </c>
      <c r="B11" s="352"/>
      <c r="C11" s="352"/>
      <c r="D11" s="352"/>
      <c r="E11" s="358"/>
      <c r="F11" s="61">
        <v>748206.71</v>
      </c>
      <c r="G11" s="33">
        <v>375908.66</v>
      </c>
      <c r="H11" s="4"/>
      <c r="I11" s="4"/>
    </row>
    <row r="12" spans="1:9" ht="22.5" customHeight="1">
      <c r="A12" s="359" t="s">
        <v>25</v>
      </c>
      <c r="B12" s="353"/>
      <c r="C12" s="353"/>
      <c r="D12" s="353"/>
      <c r="E12" s="353"/>
      <c r="F12" s="62">
        <v>16059</v>
      </c>
      <c r="G12" s="34">
        <v>174.22</v>
      </c>
      <c r="H12" s="4"/>
      <c r="I12" s="4"/>
    </row>
    <row r="13" spans="1:9" ht="22.5" customHeight="1">
      <c r="A13" s="360" t="s">
        <v>2</v>
      </c>
      <c r="B13" s="349"/>
      <c r="C13" s="349"/>
      <c r="D13" s="349"/>
      <c r="E13" s="349"/>
      <c r="F13" s="63">
        <f>SUM(F7-F10)</f>
        <v>2603.6199999999953</v>
      </c>
      <c r="G13" s="35">
        <f>SUM(G8-G10)</f>
        <v>-897.5299999999697</v>
      </c>
      <c r="I13" s="4"/>
    </row>
    <row r="14" spans="1:6" ht="25.5" customHeight="1">
      <c r="A14" s="356"/>
      <c r="B14" s="361"/>
      <c r="C14" s="361"/>
      <c r="D14" s="361"/>
      <c r="E14" s="361"/>
      <c r="F14" s="362"/>
    </row>
    <row r="15" spans="1:9" ht="27.75" customHeight="1">
      <c r="A15" s="10"/>
      <c r="B15" s="11"/>
      <c r="C15" s="11"/>
      <c r="D15" s="12"/>
      <c r="E15" s="13"/>
      <c r="F15" s="64"/>
      <c r="G15" s="30"/>
      <c r="I15" s="4"/>
    </row>
    <row r="16" spans="1:9" ht="30.75" customHeight="1">
      <c r="A16" s="363" t="s">
        <v>34</v>
      </c>
      <c r="B16" s="364"/>
      <c r="C16" s="364"/>
      <c r="D16" s="364"/>
      <c r="E16" s="365"/>
      <c r="F16" s="36"/>
      <c r="G16" s="65"/>
      <c r="I16" s="4"/>
    </row>
    <row r="17" spans="1:9" ht="34.5" customHeight="1">
      <c r="A17" s="366" t="s">
        <v>26</v>
      </c>
      <c r="B17" s="367"/>
      <c r="C17" s="367"/>
      <c r="D17" s="367"/>
      <c r="E17" s="368"/>
      <c r="F17" s="37"/>
      <c r="G17" s="66"/>
      <c r="I17" s="4"/>
    </row>
    <row r="18" spans="1:9" s="6" customFormat="1" ht="25.5" customHeight="1">
      <c r="A18" s="371"/>
      <c r="B18" s="361"/>
      <c r="C18" s="361"/>
      <c r="D18" s="361"/>
      <c r="E18" s="361"/>
      <c r="F18" s="362"/>
      <c r="G18" s="2"/>
      <c r="I18" s="22"/>
    </row>
    <row r="19" spans="1:10" s="6" customFormat="1" ht="27.75" customHeight="1">
      <c r="A19" s="10"/>
      <c r="B19" s="11"/>
      <c r="C19" s="11"/>
      <c r="D19" s="12"/>
      <c r="E19" s="13"/>
      <c r="F19" s="30"/>
      <c r="G19" s="30"/>
      <c r="I19" s="22"/>
      <c r="J19" s="22"/>
    </row>
    <row r="20" spans="1:9" s="6" customFormat="1" ht="22.5" customHeight="1">
      <c r="A20" s="351" t="s">
        <v>3</v>
      </c>
      <c r="B20" s="352"/>
      <c r="C20" s="352"/>
      <c r="D20" s="352"/>
      <c r="E20" s="352"/>
      <c r="F20" s="29">
        <v>0</v>
      </c>
      <c r="G20" s="29">
        <v>0</v>
      </c>
      <c r="I20" s="22"/>
    </row>
    <row r="21" spans="1:7" s="6" customFormat="1" ht="33.75" customHeight="1">
      <c r="A21" s="351" t="s">
        <v>4</v>
      </c>
      <c r="B21" s="352"/>
      <c r="C21" s="352"/>
      <c r="D21" s="352"/>
      <c r="E21" s="352"/>
      <c r="F21" s="29">
        <v>0</v>
      </c>
      <c r="G21" s="29">
        <v>0</v>
      </c>
    </row>
    <row r="22" spans="1:10" s="6" customFormat="1" ht="22.5" customHeight="1">
      <c r="A22" s="360" t="s">
        <v>5</v>
      </c>
      <c r="B22" s="349"/>
      <c r="C22" s="349"/>
      <c r="D22" s="349"/>
      <c r="E22" s="349"/>
      <c r="F22" s="31">
        <f>F20-F21</f>
        <v>0</v>
      </c>
      <c r="G22" s="31">
        <f>SUM(G20-G21)</f>
        <v>0</v>
      </c>
      <c r="I22" s="23"/>
      <c r="J22" s="22"/>
    </row>
    <row r="23" spans="1:7" s="6" customFormat="1" ht="25.5" customHeight="1">
      <c r="A23" s="371"/>
      <c r="B23" s="361"/>
      <c r="C23" s="361"/>
      <c r="D23" s="361"/>
      <c r="E23" s="361"/>
      <c r="F23" s="362"/>
      <c r="G23" s="2"/>
    </row>
    <row r="24" spans="1:7" s="6" customFormat="1" ht="22.5" customHeight="1">
      <c r="A24" s="357" t="s">
        <v>6</v>
      </c>
      <c r="B24" s="352"/>
      <c r="C24" s="352"/>
      <c r="D24" s="352"/>
      <c r="E24" s="352"/>
      <c r="F24" s="34">
        <f>SUM(F13+F17+F22)</f>
        <v>2603.6199999999953</v>
      </c>
      <c r="G24" s="34">
        <f>SUM(G13+G17+G22)</f>
        <v>-897.5299999999697</v>
      </c>
    </row>
    <row r="25" spans="1:5" s="6" customFormat="1" ht="18" customHeight="1">
      <c r="A25" s="15"/>
      <c r="B25" s="9"/>
      <c r="C25" s="9"/>
      <c r="D25" s="9"/>
      <c r="E25" s="9"/>
    </row>
    <row r="26" spans="1:7" ht="42" customHeight="1">
      <c r="A26" s="369" t="s">
        <v>27</v>
      </c>
      <c r="B26" s="370"/>
      <c r="C26" s="370"/>
      <c r="D26" s="370"/>
      <c r="E26" s="370"/>
      <c r="F26" s="370"/>
      <c r="G26" s="38"/>
    </row>
    <row r="27" ht="12.75">
      <c r="E27" s="24"/>
    </row>
    <row r="31" spans="6:7" ht="12.75">
      <c r="F31" s="4"/>
      <c r="G31" s="4"/>
    </row>
    <row r="32" spans="6:7" ht="12.75">
      <c r="F32" s="4"/>
      <c r="G32" s="4"/>
    </row>
    <row r="33" spans="5:7" ht="12.75">
      <c r="E33" s="25"/>
      <c r="F33" s="5"/>
      <c r="G33" s="5"/>
    </row>
    <row r="34" spans="5:7" ht="12.75">
      <c r="E34" s="25"/>
      <c r="F34" s="4"/>
      <c r="G34" s="4"/>
    </row>
    <row r="35" spans="5:7" ht="12.75">
      <c r="E35" s="25"/>
      <c r="F35" s="4"/>
      <c r="G35" s="4"/>
    </row>
    <row r="36" spans="5:7" ht="12.75">
      <c r="E36" s="25"/>
      <c r="F36" s="4"/>
      <c r="G36" s="4"/>
    </row>
    <row r="37" spans="5:7" ht="12.75">
      <c r="E37" s="25"/>
      <c r="F37" s="4"/>
      <c r="G37" s="4"/>
    </row>
    <row r="38" ht="12.75">
      <c r="E38" s="25"/>
    </row>
    <row r="43" spans="6:7" ht="12.75">
      <c r="F43" s="4"/>
      <c r="G43" s="4"/>
    </row>
    <row r="44" spans="6:7" ht="12.75">
      <c r="F44" s="4"/>
      <c r="G44" s="4"/>
    </row>
    <row r="45" spans="6:7" ht="12.75">
      <c r="F45" s="4"/>
      <c r="G45" s="4"/>
    </row>
  </sheetData>
  <sheetProtection/>
  <mergeCells count="19">
    <mergeCell ref="A2:F2"/>
    <mergeCell ref="A3:G3"/>
    <mergeCell ref="A4:G4"/>
    <mergeCell ref="A7:E7"/>
    <mergeCell ref="A8:E8"/>
    <mergeCell ref="A9:E9"/>
    <mergeCell ref="A11:E11"/>
    <mergeCell ref="A12:E12"/>
    <mergeCell ref="A13:E13"/>
    <mergeCell ref="A14:F14"/>
    <mergeCell ref="A16:E16"/>
    <mergeCell ref="A17:E17"/>
    <mergeCell ref="A26:F26"/>
    <mergeCell ref="A18:F18"/>
    <mergeCell ref="A20:E20"/>
    <mergeCell ref="A21:E21"/>
    <mergeCell ref="A22:E22"/>
    <mergeCell ref="A23:F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1"/>
  <sheetViews>
    <sheetView tabSelected="1" view="pageLayout" workbookViewId="0" topLeftCell="O45">
      <selection activeCell="P53" sqref="P53"/>
    </sheetView>
  </sheetViews>
  <sheetFormatPr defaultColWidth="9.140625" defaultRowHeight="12.75"/>
  <cols>
    <col min="1" max="1" width="6.421875" style="0" customWidth="1"/>
    <col min="2" max="2" width="5.8515625" style="0" customWidth="1"/>
    <col min="3" max="3" width="7.8515625" style="0" customWidth="1"/>
    <col min="4" max="4" width="8.28125" style="0" customWidth="1"/>
    <col min="5" max="5" width="49.421875" style="0" customWidth="1"/>
    <col min="6" max="6" width="21.421875" style="0" customWidth="1"/>
    <col min="7" max="7" width="21.421875" style="97" customWidth="1"/>
    <col min="8" max="8" width="21.421875" style="0" customWidth="1"/>
    <col min="9" max="9" width="21.421875" style="97" customWidth="1"/>
    <col min="10" max="10" width="21.421875" style="0" customWidth="1"/>
    <col min="11" max="11" width="21.421875" style="97" customWidth="1"/>
    <col min="12" max="12" width="21.421875" style="0" customWidth="1"/>
    <col min="13" max="13" width="21.421875" style="97" customWidth="1"/>
    <col min="14" max="14" width="21.421875" style="0" customWidth="1"/>
    <col min="15" max="15" width="21.421875" style="97" customWidth="1"/>
    <col min="16" max="16" width="21.421875" style="0" customWidth="1"/>
    <col min="17" max="17" width="21.421875" style="97" customWidth="1"/>
    <col min="18" max="18" width="21.421875" style="0" customWidth="1"/>
    <col min="19" max="19" width="21.421875" style="97" customWidth="1"/>
    <col min="20" max="20" width="21.421875" style="0" customWidth="1"/>
    <col min="21" max="21" width="21.421875" style="97" customWidth="1"/>
  </cols>
  <sheetData>
    <row r="1" spans="5:21" ht="18" customHeight="1">
      <c r="E1" s="356" t="s">
        <v>336</v>
      </c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</row>
    <row r="2" spans="5:26" s="254" customFormat="1" ht="13.5" thickBot="1">
      <c r="E2" s="345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255"/>
      <c r="U2" s="255" t="s">
        <v>7</v>
      </c>
      <c r="V2" s="346"/>
      <c r="W2" s="346"/>
      <c r="X2" s="346"/>
      <c r="Y2" s="346"/>
      <c r="Z2" s="346"/>
    </row>
    <row r="3" spans="5:26" ht="16.5" thickBot="1">
      <c r="E3" s="45" t="s">
        <v>8</v>
      </c>
      <c r="F3" s="383" t="s">
        <v>339</v>
      </c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5"/>
      <c r="V3" s="26"/>
      <c r="W3" s="26"/>
      <c r="X3" s="26"/>
      <c r="Y3" s="26"/>
      <c r="Z3" s="26"/>
    </row>
    <row r="4" spans="5:26" ht="105" customHeight="1" thickBot="1">
      <c r="E4" s="47" t="s">
        <v>49</v>
      </c>
      <c r="F4" s="68" t="s">
        <v>118</v>
      </c>
      <c r="G4" s="93" t="s">
        <v>54</v>
      </c>
      <c r="H4" s="69" t="s">
        <v>119</v>
      </c>
      <c r="I4" s="93" t="s">
        <v>120</v>
      </c>
      <c r="J4" s="69" t="s">
        <v>121</v>
      </c>
      <c r="K4" s="93" t="s">
        <v>56</v>
      </c>
      <c r="L4" s="69" t="s">
        <v>122</v>
      </c>
      <c r="M4" s="93" t="s">
        <v>57</v>
      </c>
      <c r="N4" s="69" t="s">
        <v>123</v>
      </c>
      <c r="O4" s="93" t="s">
        <v>124</v>
      </c>
      <c r="P4" s="69" t="s">
        <v>125</v>
      </c>
      <c r="Q4" s="93" t="s">
        <v>58</v>
      </c>
      <c r="R4" s="70" t="s">
        <v>126</v>
      </c>
      <c r="S4" s="93" t="s">
        <v>127</v>
      </c>
      <c r="T4" s="70" t="s">
        <v>128</v>
      </c>
      <c r="U4" s="100" t="s">
        <v>60</v>
      </c>
      <c r="V4" s="28"/>
      <c r="W4" s="28"/>
      <c r="X4" s="28"/>
      <c r="Y4" s="28"/>
      <c r="Z4" s="28"/>
    </row>
    <row r="5" spans="5:26" ht="12.75">
      <c r="E5" s="67"/>
      <c r="F5" s="48"/>
      <c r="G5" s="94"/>
      <c r="H5" s="46"/>
      <c r="I5" s="94"/>
      <c r="J5" s="46"/>
      <c r="K5" s="94"/>
      <c r="L5" s="46"/>
      <c r="M5" s="94"/>
      <c r="N5" s="46"/>
      <c r="O5" s="94"/>
      <c r="P5" s="46"/>
      <c r="Q5" s="94"/>
      <c r="R5" s="46"/>
      <c r="S5" s="94"/>
      <c r="T5" s="46"/>
      <c r="U5" s="101"/>
      <c r="V5" s="28"/>
      <c r="W5" s="28"/>
      <c r="X5" s="28"/>
      <c r="Y5" s="28"/>
      <c r="Z5" s="28"/>
    </row>
    <row r="6" spans="1:26" s="104" customFormat="1" ht="37.5" customHeight="1">
      <c r="A6" s="104">
        <v>63</v>
      </c>
      <c r="E6" s="79" t="s">
        <v>155</v>
      </c>
      <c r="F6" s="72">
        <f>SUM(F7+F8+F9+F10+F11+F15)</f>
        <v>0</v>
      </c>
      <c r="G6" s="96">
        <f aca="true" t="shared" si="0" ref="G6:U6">SUM(G7+G8+G9+G10+G11+G15)</f>
        <v>0</v>
      </c>
      <c r="H6" s="301">
        <f t="shared" si="0"/>
        <v>0</v>
      </c>
      <c r="I6" s="96">
        <f t="shared" si="0"/>
        <v>0</v>
      </c>
      <c r="J6" s="301">
        <f t="shared" si="0"/>
        <v>0</v>
      </c>
      <c r="K6" s="96">
        <f t="shared" si="0"/>
        <v>0</v>
      </c>
      <c r="L6" s="301">
        <f t="shared" si="0"/>
        <v>742823.71</v>
      </c>
      <c r="M6" s="96">
        <f t="shared" si="0"/>
        <v>374270.05</v>
      </c>
      <c r="N6" s="301">
        <f t="shared" si="0"/>
        <v>0</v>
      </c>
      <c r="O6" s="96">
        <f t="shared" si="0"/>
        <v>0</v>
      </c>
      <c r="P6" s="301">
        <f t="shared" si="0"/>
        <v>0</v>
      </c>
      <c r="Q6" s="96">
        <v>0</v>
      </c>
      <c r="R6" s="301">
        <f t="shared" si="0"/>
        <v>0</v>
      </c>
      <c r="S6" s="96">
        <f t="shared" si="0"/>
        <v>0</v>
      </c>
      <c r="T6" s="301">
        <f t="shared" si="0"/>
        <v>0</v>
      </c>
      <c r="U6" s="96">
        <f t="shared" si="0"/>
        <v>0</v>
      </c>
      <c r="V6" s="105"/>
      <c r="W6" s="105"/>
      <c r="X6" s="105"/>
      <c r="Y6" s="105"/>
      <c r="Z6" s="105"/>
    </row>
    <row r="7" spans="2:26" ht="37.5" customHeight="1">
      <c r="B7">
        <v>631</v>
      </c>
      <c r="E7" s="92" t="s">
        <v>37</v>
      </c>
      <c r="F7" s="73"/>
      <c r="G7" s="95"/>
      <c r="H7" s="74"/>
      <c r="I7" s="98"/>
      <c r="J7" s="75"/>
      <c r="K7" s="95"/>
      <c r="L7" s="75"/>
      <c r="M7" s="95"/>
      <c r="N7" s="75"/>
      <c r="O7" s="95"/>
      <c r="P7" s="75"/>
      <c r="Q7" s="95"/>
      <c r="R7" s="75"/>
      <c r="S7" s="95"/>
      <c r="T7" s="75"/>
      <c r="U7" s="102"/>
      <c r="V7" s="28"/>
      <c r="W7" s="28"/>
      <c r="X7" s="28"/>
      <c r="Y7" s="28"/>
      <c r="Z7" s="28"/>
    </row>
    <row r="8" spans="2:26" ht="37.5" customHeight="1">
      <c r="B8">
        <v>632</v>
      </c>
      <c r="E8" s="92" t="s">
        <v>38</v>
      </c>
      <c r="F8" s="76"/>
      <c r="G8" s="95"/>
      <c r="H8" s="77"/>
      <c r="I8" s="98"/>
      <c r="J8" s="78"/>
      <c r="K8" s="95"/>
      <c r="L8" s="78"/>
      <c r="M8" s="95"/>
      <c r="N8" s="78"/>
      <c r="O8" s="95"/>
      <c r="P8" s="78"/>
      <c r="Q8" s="95"/>
      <c r="R8" s="78"/>
      <c r="S8" s="95"/>
      <c r="T8" s="78"/>
      <c r="U8" s="102"/>
      <c r="V8" s="28"/>
      <c r="W8" s="28"/>
      <c r="X8" s="28"/>
      <c r="Y8" s="28"/>
      <c r="Z8" s="28"/>
    </row>
    <row r="9" spans="2:26" ht="37.5" customHeight="1">
      <c r="B9">
        <v>633</v>
      </c>
      <c r="E9" s="92" t="s">
        <v>39</v>
      </c>
      <c r="F9" s="76"/>
      <c r="G9" s="95"/>
      <c r="H9" s="77"/>
      <c r="I9" s="98"/>
      <c r="J9" s="78"/>
      <c r="K9" s="95"/>
      <c r="L9" s="78">
        <v>2924</v>
      </c>
      <c r="M9" s="95">
        <v>2924</v>
      </c>
      <c r="N9" s="78"/>
      <c r="O9" s="95"/>
      <c r="P9" s="78"/>
      <c r="Q9" s="95"/>
      <c r="R9" s="78"/>
      <c r="S9" s="95"/>
      <c r="T9" s="78"/>
      <c r="U9" s="102"/>
      <c r="V9" s="28"/>
      <c r="W9" s="28"/>
      <c r="X9" s="28"/>
      <c r="Y9" s="28"/>
      <c r="Z9" s="28"/>
    </row>
    <row r="10" spans="2:26" ht="37.5" customHeight="1">
      <c r="B10">
        <v>634</v>
      </c>
      <c r="E10" s="92" t="s">
        <v>40</v>
      </c>
      <c r="F10" s="76"/>
      <c r="G10" s="95"/>
      <c r="H10" s="77"/>
      <c r="I10" s="98"/>
      <c r="J10" s="78"/>
      <c r="K10" s="95"/>
      <c r="L10" s="78"/>
      <c r="M10" s="95"/>
      <c r="N10" s="78"/>
      <c r="O10" s="95"/>
      <c r="P10" s="78"/>
      <c r="Q10" s="95"/>
      <c r="R10" s="78"/>
      <c r="S10" s="95"/>
      <c r="T10" s="78"/>
      <c r="U10" s="102"/>
      <c r="V10" s="28"/>
      <c r="W10" s="28"/>
      <c r="X10" s="28"/>
      <c r="Y10" s="28"/>
      <c r="Z10" s="28"/>
    </row>
    <row r="11" spans="2:26" ht="37.5" customHeight="1">
      <c r="B11">
        <v>636</v>
      </c>
      <c r="E11" s="92" t="s">
        <v>41</v>
      </c>
      <c r="F11" s="76"/>
      <c r="G11" s="95"/>
      <c r="H11" s="77"/>
      <c r="I11" s="98"/>
      <c r="J11" s="78"/>
      <c r="K11" s="95"/>
      <c r="L11" s="78">
        <f>L12</f>
        <v>739899.71</v>
      </c>
      <c r="M11" s="95">
        <f>M12</f>
        <v>371346.05</v>
      </c>
      <c r="N11" s="78"/>
      <c r="O11" s="95"/>
      <c r="P11" s="78"/>
      <c r="Q11" s="95"/>
      <c r="R11" s="78"/>
      <c r="S11" s="95"/>
      <c r="T11" s="78"/>
      <c r="U11" s="102"/>
      <c r="V11" s="28"/>
      <c r="W11" s="28"/>
      <c r="X11" s="28"/>
      <c r="Y11" s="28"/>
      <c r="Z11" s="28"/>
    </row>
    <row r="12" spans="3:26" ht="37.5" customHeight="1">
      <c r="C12">
        <v>6361</v>
      </c>
      <c r="E12" s="91" t="s">
        <v>63</v>
      </c>
      <c r="F12" s="76">
        <f>SUM(F13:F14)</f>
        <v>0</v>
      </c>
      <c r="G12" s="95">
        <f aca="true" t="shared" si="1" ref="G12:U12">SUM(G13:G14)</f>
        <v>0</v>
      </c>
      <c r="H12" s="78">
        <f t="shared" si="1"/>
        <v>0</v>
      </c>
      <c r="I12" s="95">
        <f t="shared" si="1"/>
        <v>0</v>
      </c>
      <c r="J12" s="78">
        <f t="shared" si="1"/>
        <v>0</v>
      </c>
      <c r="K12" s="95">
        <f t="shared" si="1"/>
        <v>0</v>
      </c>
      <c r="L12" s="78">
        <f t="shared" si="1"/>
        <v>739899.71</v>
      </c>
      <c r="M12" s="95">
        <f t="shared" si="1"/>
        <v>371346.05</v>
      </c>
      <c r="N12" s="78">
        <f t="shared" si="1"/>
        <v>0</v>
      </c>
      <c r="O12" s="95">
        <f t="shared" si="1"/>
        <v>0</v>
      </c>
      <c r="P12" s="78">
        <f t="shared" si="1"/>
        <v>0</v>
      </c>
      <c r="Q12" s="95">
        <f t="shared" si="1"/>
        <v>0</v>
      </c>
      <c r="R12" s="78">
        <f t="shared" si="1"/>
        <v>0</v>
      </c>
      <c r="S12" s="95">
        <f t="shared" si="1"/>
        <v>0</v>
      </c>
      <c r="T12" s="78">
        <f t="shared" si="1"/>
        <v>0</v>
      </c>
      <c r="U12" s="95">
        <f t="shared" si="1"/>
        <v>0</v>
      </c>
      <c r="V12" s="28"/>
      <c r="W12" s="28"/>
      <c r="X12" s="28"/>
      <c r="Y12" s="28"/>
      <c r="Z12" s="28"/>
    </row>
    <row r="13" spans="4:26" ht="37.5" customHeight="1">
      <c r="D13">
        <v>63612</v>
      </c>
      <c r="E13" s="89" t="s">
        <v>326</v>
      </c>
      <c r="F13" s="76"/>
      <c r="G13" s="95"/>
      <c r="H13" s="77"/>
      <c r="I13" s="98"/>
      <c r="J13" s="78"/>
      <c r="K13" s="95"/>
      <c r="L13" s="78">
        <v>733926.71</v>
      </c>
      <c r="M13" s="95">
        <v>371171.83</v>
      </c>
      <c r="N13" s="78"/>
      <c r="O13" s="95"/>
      <c r="P13" s="78"/>
      <c r="Q13" s="95"/>
      <c r="R13" s="78"/>
      <c r="S13" s="95"/>
      <c r="T13" s="78"/>
      <c r="U13" s="102"/>
      <c r="V13" s="28"/>
      <c r="W13" s="28"/>
      <c r="X13" s="28"/>
      <c r="Y13" s="28"/>
      <c r="Z13" s="28"/>
    </row>
    <row r="14" spans="4:26" ht="37.5" customHeight="1">
      <c r="D14">
        <v>63622</v>
      </c>
      <c r="E14" s="89" t="s">
        <v>327</v>
      </c>
      <c r="F14" s="76"/>
      <c r="G14" s="95"/>
      <c r="H14" s="77"/>
      <c r="I14" s="98"/>
      <c r="J14" s="78"/>
      <c r="K14" s="95"/>
      <c r="L14" s="78">
        <v>5973</v>
      </c>
      <c r="M14" s="95">
        <v>174.22</v>
      </c>
      <c r="N14" s="78"/>
      <c r="O14" s="95"/>
      <c r="P14" s="78"/>
      <c r="Q14" s="95"/>
      <c r="R14" s="78"/>
      <c r="S14" s="95"/>
      <c r="T14" s="78"/>
      <c r="U14" s="102"/>
      <c r="V14" s="28"/>
      <c r="W14" s="28"/>
      <c r="X14" s="28"/>
      <c r="Y14" s="28"/>
      <c r="Z14" s="28"/>
    </row>
    <row r="15" spans="2:26" ht="37.5" customHeight="1">
      <c r="B15">
        <v>638</v>
      </c>
      <c r="E15" s="71" t="s">
        <v>42</v>
      </c>
      <c r="F15" s="76">
        <f>SUM(F16)</f>
        <v>0</v>
      </c>
      <c r="G15" s="95">
        <f aca="true" t="shared" si="2" ref="G15:U15">SUM(G16)</f>
        <v>0</v>
      </c>
      <c r="H15" s="78">
        <f t="shared" si="2"/>
        <v>0</v>
      </c>
      <c r="I15" s="95">
        <f t="shared" si="2"/>
        <v>0</v>
      </c>
      <c r="J15" s="78">
        <f t="shared" si="2"/>
        <v>0</v>
      </c>
      <c r="K15" s="95">
        <f t="shared" si="2"/>
        <v>0</v>
      </c>
      <c r="L15" s="78">
        <f t="shared" si="2"/>
        <v>0</v>
      </c>
      <c r="M15" s="95">
        <f t="shared" si="2"/>
        <v>0</v>
      </c>
      <c r="N15" s="78">
        <f t="shared" si="2"/>
        <v>0</v>
      </c>
      <c r="O15" s="95">
        <f t="shared" si="2"/>
        <v>0</v>
      </c>
      <c r="P15" s="78">
        <f t="shared" si="2"/>
        <v>0</v>
      </c>
      <c r="Q15" s="95">
        <f t="shared" si="2"/>
        <v>0</v>
      </c>
      <c r="R15" s="78">
        <f t="shared" si="2"/>
        <v>0</v>
      </c>
      <c r="S15" s="95">
        <f t="shared" si="2"/>
        <v>0</v>
      </c>
      <c r="T15" s="78">
        <f t="shared" si="2"/>
        <v>0</v>
      </c>
      <c r="U15" s="95">
        <f t="shared" si="2"/>
        <v>0</v>
      </c>
      <c r="V15" s="28"/>
      <c r="W15" s="28"/>
      <c r="X15" s="28"/>
      <c r="Y15" s="28"/>
      <c r="Z15" s="28"/>
    </row>
    <row r="16" spans="3:26" ht="37.5" customHeight="1">
      <c r="C16">
        <v>6381</v>
      </c>
      <c r="E16" s="88" t="s">
        <v>65</v>
      </c>
      <c r="F16" s="76">
        <f>SUM(F17:F20)</f>
        <v>0</v>
      </c>
      <c r="G16" s="95">
        <f aca="true" t="shared" si="3" ref="G16:U16">SUM(G17:G20)</f>
        <v>0</v>
      </c>
      <c r="H16" s="78">
        <f t="shared" si="3"/>
        <v>0</v>
      </c>
      <c r="I16" s="95">
        <f t="shared" si="3"/>
        <v>0</v>
      </c>
      <c r="J16" s="78">
        <f t="shared" si="3"/>
        <v>0</v>
      </c>
      <c r="K16" s="95">
        <f t="shared" si="3"/>
        <v>0</v>
      </c>
      <c r="L16" s="78">
        <f t="shared" si="3"/>
        <v>0</v>
      </c>
      <c r="M16" s="95">
        <f t="shared" si="3"/>
        <v>0</v>
      </c>
      <c r="N16" s="78">
        <f t="shared" si="3"/>
        <v>0</v>
      </c>
      <c r="O16" s="95">
        <f t="shared" si="3"/>
        <v>0</v>
      </c>
      <c r="P16" s="78">
        <f t="shared" si="3"/>
        <v>0</v>
      </c>
      <c r="Q16" s="95">
        <f t="shared" si="3"/>
        <v>0</v>
      </c>
      <c r="R16" s="78">
        <f t="shared" si="3"/>
        <v>0</v>
      </c>
      <c r="S16" s="95">
        <f t="shared" si="3"/>
        <v>0</v>
      </c>
      <c r="T16" s="78">
        <f t="shared" si="3"/>
        <v>0</v>
      </c>
      <c r="U16" s="95">
        <f t="shared" si="3"/>
        <v>0</v>
      </c>
      <c r="V16" s="28"/>
      <c r="W16" s="28"/>
      <c r="X16" s="28"/>
      <c r="Y16" s="28"/>
      <c r="Z16" s="28"/>
    </row>
    <row r="17" spans="4:26" ht="37.5" customHeight="1">
      <c r="D17">
        <v>63811</v>
      </c>
      <c r="E17" s="90" t="s">
        <v>68</v>
      </c>
      <c r="F17" s="76"/>
      <c r="G17" s="95"/>
      <c r="H17" s="77"/>
      <c r="I17" s="98"/>
      <c r="J17" s="78"/>
      <c r="K17" s="95"/>
      <c r="L17" s="78"/>
      <c r="M17" s="95"/>
      <c r="N17" s="78"/>
      <c r="O17" s="95"/>
      <c r="P17" s="78"/>
      <c r="Q17" s="95"/>
      <c r="R17" s="78"/>
      <c r="S17" s="95"/>
      <c r="T17" s="78"/>
      <c r="U17" s="102"/>
      <c r="V17" s="28"/>
      <c r="W17" s="28"/>
      <c r="X17" s="28"/>
      <c r="Y17" s="28"/>
      <c r="Z17" s="28"/>
    </row>
    <row r="18" spans="4:26" ht="37.5" customHeight="1">
      <c r="D18">
        <v>63812</v>
      </c>
      <c r="E18" s="90" t="s">
        <v>69</v>
      </c>
      <c r="F18" s="76"/>
      <c r="G18" s="95"/>
      <c r="H18" s="77"/>
      <c r="I18" s="98"/>
      <c r="J18" s="78"/>
      <c r="K18" s="95"/>
      <c r="L18" s="78"/>
      <c r="M18" s="95"/>
      <c r="N18" s="78"/>
      <c r="O18" s="95"/>
      <c r="P18" s="78"/>
      <c r="Q18" s="95"/>
      <c r="R18" s="78"/>
      <c r="S18" s="95"/>
      <c r="T18" s="78"/>
      <c r="U18" s="102"/>
      <c r="V18" s="28"/>
      <c r="W18" s="28"/>
      <c r="X18" s="28"/>
      <c r="Y18" s="28"/>
      <c r="Z18" s="28"/>
    </row>
    <row r="19" spans="4:26" ht="37.5" customHeight="1">
      <c r="D19" t="s">
        <v>66</v>
      </c>
      <c r="E19" s="90" t="s">
        <v>70</v>
      </c>
      <c r="F19" s="76"/>
      <c r="G19" s="95"/>
      <c r="H19" s="77"/>
      <c r="I19" s="98"/>
      <c r="J19" s="78"/>
      <c r="K19" s="95"/>
      <c r="L19" s="78"/>
      <c r="M19" s="95"/>
      <c r="N19" s="78"/>
      <c r="O19" s="95"/>
      <c r="P19" s="78"/>
      <c r="Q19" s="95"/>
      <c r="R19" s="78"/>
      <c r="S19" s="95"/>
      <c r="T19" s="78"/>
      <c r="U19" s="102"/>
      <c r="V19" s="28"/>
      <c r="W19" s="28"/>
      <c r="X19" s="28"/>
      <c r="Y19" s="28"/>
      <c r="Z19" s="28"/>
    </row>
    <row r="20" spans="4:26" ht="37.5" customHeight="1">
      <c r="D20" t="s">
        <v>67</v>
      </c>
      <c r="E20" s="90" t="s">
        <v>99</v>
      </c>
      <c r="F20" s="76"/>
      <c r="G20" s="95"/>
      <c r="H20" s="77"/>
      <c r="I20" s="98"/>
      <c r="J20" s="78"/>
      <c r="K20" s="95"/>
      <c r="L20" s="78"/>
      <c r="M20" s="95"/>
      <c r="N20" s="78"/>
      <c r="O20" s="95"/>
      <c r="P20" s="78"/>
      <c r="Q20" s="95"/>
      <c r="R20" s="78"/>
      <c r="S20" s="95"/>
      <c r="T20" s="78"/>
      <c r="U20" s="102"/>
      <c r="V20" s="28"/>
      <c r="W20" s="28"/>
      <c r="X20" s="28"/>
      <c r="Y20" s="28"/>
      <c r="Z20" s="28"/>
    </row>
    <row r="21" spans="1:26" s="104" customFormat="1" ht="37.5" customHeight="1">
      <c r="A21" s="104">
        <v>64</v>
      </c>
      <c r="E21" s="79" t="s">
        <v>43</v>
      </c>
      <c r="F21" s="80">
        <f>SUM(F22)</f>
        <v>0</v>
      </c>
      <c r="G21" s="96">
        <f aca="true" t="shared" si="4" ref="G21:U21">SUM(G22:G32)</f>
        <v>0</v>
      </c>
      <c r="H21" s="81">
        <f t="shared" si="4"/>
        <v>0</v>
      </c>
      <c r="I21" s="96">
        <f t="shared" si="4"/>
        <v>0</v>
      </c>
      <c r="J21" s="81">
        <f t="shared" si="4"/>
        <v>0</v>
      </c>
      <c r="K21" s="96">
        <f t="shared" si="4"/>
        <v>0</v>
      </c>
      <c r="L21" s="81">
        <f t="shared" si="4"/>
        <v>0</v>
      </c>
      <c r="M21" s="96">
        <f t="shared" si="4"/>
        <v>0</v>
      </c>
      <c r="N21" s="81">
        <f t="shared" si="4"/>
        <v>0</v>
      </c>
      <c r="O21" s="96">
        <f t="shared" si="4"/>
        <v>0</v>
      </c>
      <c r="P21" s="81">
        <f t="shared" si="4"/>
        <v>0</v>
      </c>
      <c r="Q21" s="96">
        <f t="shared" si="4"/>
        <v>0</v>
      </c>
      <c r="R21" s="81">
        <f t="shared" si="4"/>
        <v>0</v>
      </c>
      <c r="S21" s="96">
        <f t="shared" si="4"/>
        <v>0</v>
      </c>
      <c r="T21" s="81">
        <f t="shared" si="4"/>
        <v>0</v>
      </c>
      <c r="U21" s="103">
        <f t="shared" si="4"/>
        <v>0</v>
      </c>
      <c r="V21" s="105"/>
      <c r="W21" s="105"/>
      <c r="X21" s="105"/>
      <c r="Y21" s="105"/>
      <c r="Z21" s="105"/>
    </row>
    <row r="22" spans="2:26" ht="37.5" customHeight="1">
      <c r="B22">
        <v>641</v>
      </c>
      <c r="E22" s="92" t="s">
        <v>44</v>
      </c>
      <c r="F22" s="76">
        <f>SUM(F23+F28+F31)</f>
        <v>0</v>
      </c>
      <c r="G22" s="95">
        <f aca="true" t="shared" si="5" ref="G22:U22">SUM(G23+G28+G31)</f>
        <v>0</v>
      </c>
      <c r="H22" s="78">
        <f t="shared" si="5"/>
        <v>0</v>
      </c>
      <c r="I22" s="95">
        <f t="shared" si="5"/>
        <v>0</v>
      </c>
      <c r="J22" s="78">
        <f t="shared" si="5"/>
        <v>0</v>
      </c>
      <c r="K22" s="95">
        <f t="shared" si="5"/>
        <v>0</v>
      </c>
      <c r="L22" s="78">
        <f t="shared" si="5"/>
        <v>0</v>
      </c>
      <c r="M22" s="95">
        <f t="shared" si="5"/>
        <v>0</v>
      </c>
      <c r="N22" s="78">
        <f t="shared" si="5"/>
        <v>0</v>
      </c>
      <c r="O22" s="95">
        <f t="shared" si="5"/>
        <v>0</v>
      </c>
      <c r="P22" s="78">
        <f t="shared" si="5"/>
        <v>0</v>
      </c>
      <c r="Q22" s="95">
        <f t="shared" si="5"/>
        <v>0</v>
      </c>
      <c r="R22" s="78">
        <f t="shared" si="5"/>
        <v>0</v>
      </c>
      <c r="S22" s="95">
        <f t="shared" si="5"/>
        <v>0</v>
      </c>
      <c r="T22" s="78">
        <f t="shared" si="5"/>
        <v>0</v>
      </c>
      <c r="U22" s="95">
        <f t="shared" si="5"/>
        <v>0</v>
      </c>
      <c r="V22" s="28"/>
      <c r="W22" s="28"/>
      <c r="X22" s="28"/>
      <c r="Y22" s="28"/>
      <c r="Z22" s="28"/>
    </row>
    <row r="23" spans="3:26" ht="37.5" customHeight="1">
      <c r="C23">
        <v>6412</v>
      </c>
      <c r="E23" s="91" t="s">
        <v>100</v>
      </c>
      <c r="F23" s="76">
        <f>SUM(F24:F27)</f>
        <v>0</v>
      </c>
      <c r="G23" s="95">
        <f aca="true" t="shared" si="6" ref="G23:U23">SUM(G24:G27)</f>
        <v>0</v>
      </c>
      <c r="H23" s="78">
        <f t="shared" si="6"/>
        <v>0</v>
      </c>
      <c r="I23" s="95">
        <f t="shared" si="6"/>
        <v>0</v>
      </c>
      <c r="J23" s="78">
        <f t="shared" si="6"/>
        <v>0</v>
      </c>
      <c r="K23" s="95">
        <f t="shared" si="6"/>
        <v>0</v>
      </c>
      <c r="L23" s="78">
        <f t="shared" si="6"/>
        <v>0</v>
      </c>
      <c r="M23" s="95">
        <f t="shared" si="6"/>
        <v>0</v>
      </c>
      <c r="N23" s="78">
        <f t="shared" si="6"/>
        <v>0</v>
      </c>
      <c r="O23" s="95">
        <f t="shared" si="6"/>
        <v>0</v>
      </c>
      <c r="P23" s="78">
        <f t="shared" si="6"/>
        <v>0</v>
      </c>
      <c r="Q23" s="95">
        <f t="shared" si="6"/>
        <v>0</v>
      </c>
      <c r="R23" s="78">
        <f t="shared" si="6"/>
        <v>0</v>
      </c>
      <c r="S23" s="95">
        <f t="shared" si="6"/>
        <v>0</v>
      </c>
      <c r="T23" s="78">
        <f t="shared" si="6"/>
        <v>0</v>
      </c>
      <c r="U23" s="95">
        <f t="shared" si="6"/>
        <v>0</v>
      </c>
      <c r="V23" s="28"/>
      <c r="W23" s="28"/>
      <c r="X23" s="28"/>
      <c r="Y23" s="28"/>
      <c r="Z23" s="28"/>
    </row>
    <row r="24" spans="4:26" ht="37.5" customHeight="1">
      <c r="D24" t="s">
        <v>72</v>
      </c>
      <c r="E24" s="89" t="s">
        <v>101</v>
      </c>
      <c r="F24" s="76"/>
      <c r="G24" s="95"/>
      <c r="H24" s="77"/>
      <c r="I24" s="98"/>
      <c r="J24" s="78"/>
      <c r="K24" s="95"/>
      <c r="L24" s="78"/>
      <c r="M24" s="95"/>
      <c r="N24" s="78"/>
      <c r="O24" s="95"/>
      <c r="P24" s="78"/>
      <c r="Q24" s="95"/>
      <c r="R24" s="78"/>
      <c r="S24" s="95"/>
      <c r="T24" s="78"/>
      <c r="U24" s="102"/>
      <c r="V24" s="28"/>
      <c r="W24" s="28"/>
      <c r="X24" s="28"/>
      <c r="Y24" s="28"/>
      <c r="Z24" s="28"/>
    </row>
    <row r="25" spans="4:26" ht="37.5" customHeight="1">
      <c r="D25" t="s">
        <v>73</v>
      </c>
      <c r="E25" s="89" t="s">
        <v>102</v>
      </c>
      <c r="F25" s="76"/>
      <c r="G25" s="95"/>
      <c r="H25" s="77"/>
      <c r="I25" s="98"/>
      <c r="J25" s="78"/>
      <c r="K25" s="95"/>
      <c r="L25" s="78"/>
      <c r="M25" s="95"/>
      <c r="N25" s="78"/>
      <c r="O25" s="95"/>
      <c r="P25" s="78"/>
      <c r="Q25" s="95"/>
      <c r="R25" s="78"/>
      <c r="S25" s="95"/>
      <c r="T25" s="78"/>
      <c r="U25" s="102"/>
      <c r="V25" s="28"/>
      <c r="W25" s="28"/>
      <c r="X25" s="28"/>
      <c r="Y25" s="28"/>
      <c r="Z25" s="28"/>
    </row>
    <row r="26" spans="4:26" ht="37.5" customHeight="1">
      <c r="D26" t="s">
        <v>74</v>
      </c>
      <c r="E26" s="89" t="s">
        <v>103</v>
      </c>
      <c r="F26" s="76"/>
      <c r="G26" s="95"/>
      <c r="H26" s="77"/>
      <c r="I26" s="98"/>
      <c r="J26" s="78"/>
      <c r="K26" s="95"/>
      <c r="L26" s="78"/>
      <c r="M26" s="95"/>
      <c r="N26" s="78"/>
      <c r="O26" s="95"/>
      <c r="P26" s="78"/>
      <c r="Q26" s="95"/>
      <c r="R26" s="78"/>
      <c r="S26" s="95"/>
      <c r="T26" s="78"/>
      <c r="U26" s="102"/>
      <c r="V26" s="28"/>
      <c r="W26" s="28"/>
      <c r="X26" s="28"/>
      <c r="Y26" s="28"/>
      <c r="Z26" s="28"/>
    </row>
    <row r="27" spans="4:26" ht="37.5" customHeight="1">
      <c r="D27" t="s">
        <v>75</v>
      </c>
      <c r="E27" s="89" t="s">
        <v>104</v>
      </c>
      <c r="F27" s="76"/>
      <c r="G27" s="95"/>
      <c r="H27" s="77"/>
      <c r="I27" s="98"/>
      <c r="J27" s="78"/>
      <c r="K27" s="95"/>
      <c r="L27" s="78"/>
      <c r="M27" s="95"/>
      <c r="N27" s="78"/>
      <c r="O27" s="95"/>
      <c r="P27" s="78"/>
      <c r="Q27" s="95"/>
      <c r="R27" s="78"/>
      <c r="S27" s="95"/>
      <c r="T27" s="78"/>
      <c r="U27" s="102"/>
      <c r="V27" s="28"/>
      <c r="W27" s="28"/>
      <c r="X27" s="28"/>
      <c r="Y27" s="28"/>
      <c r="Z27" s="28"/>
    </row>
    <row r="28" spans="3:26" ht="37.5" customHeight="1">
      <c r="C28">
        <v>6413</v>
      </c>
      <c r="E28" s="71" t="s">
        <v>105</v>
      </c>
      <c r="F28" s="76">
        <f>SUM(F29:F30)</f>
        <v>0</v>
      </c>
      <c r="G28" s="95">
        <f aca="true" t="shared" si="7" ref="G28:U28">SUM(G29:G30)</f>
        <v>0</v>
      </c>
      <c r="H28" s="78">
        <f t="shared" si="7"/>
        <v>0</v>
      </c>
      <c r="I28" s="95">
        <f t="shared" si="7"/>
        <v>0</v>
      </c>
      <c r="J28" s="78">
        <f t="shared" si="7"/>
        <v>0</v>
      </c>
      <c r="K28" s="95">
        <f t="shared" si="7"/>
        <v>0</v>
      </c>
      <c r="L28" s="78">
        <f t="shared" si="7"/>
        <v>0</v>
      </c>
      <c r="M28" s="95">
        <f t="shared" si="7"/>
        <v>0</v>
      </c>
      <c r="N28" s="78">
        <f t="shared" si="7"/>
        <v>0</v>
      </c>
      <c r="O28" s="95">
        <f t="shared" si="7"/>
        <v>0</v>
      </c>
      <c r="P28" s="78">
        <f t="shared" si="7"/>
        <v>0</v>
      </c>
      <c r="Q28" s="95">
        <f t="shared" si="7"/>
        <v>0</v>
      </c>
      <c r="R28" s="78">
        <f t="shared" si="7"/>
        <v>0</v>
      </c>
      <c r="S28" s="95">
        <f t="shared" si="7"/>
        <v>0</v>
      </c>
      <c r="T28" s="78">
        <f t="shared" si="7"/>
        <v>0</v>
      </c>
      <c r="U28" s="95">
        <f t="shared" si="7"/>
        <v>0</v>
      </c>
      <c r="V28" s="28"/>
      <c r="W28" s="28"/>
      <c r="X28" s="28"/>
      <c r="Y28" s="28"/>
      <c r="Z28" s="28"/>
    </row>
    <row r="29" spans="4:26" ht="37.5" customHeight="1">
      <c r="D29" t="s">
        <v>76</v>
      </c>
      <c r="E29" s="89" t="s">
        <v>106</v>
      </c>
      <c r="F29" s="76"/>
      <c r="G29" s="95"/>
      <c r="H29" s="77"/>
      <c r="I29" s="98"/>
      <c r="J29" s="78"/>
      <c r="K29" s="95"/>
      <c r="L29" s="78"/>
      <c r="M29" s="95"/>
      <c r="N29" s="78"/>
      <c r="O29" s="95"/>
      <c r="P29" s="78"/>
      <c r="Q29" s="95"/>
      <c r="R29" s="78"/>
      <c r="S29" s="95"/>
      <c r="T29" s="78"/>
      <c r="U29" s="102"/>
      <c r="V29" s="28"/>
      <c r="W29" s="28"/>
      <c r="X29" s="28"/>
      <c r="Y29" s="28"/>
      <c r="Z29" s="28"/>
    </row>
    <row r="30" spans="4:26" ht="37.5" customHeight="1">
      <c r="D30" t="s">
        <v>77</v>
      </c>
      <c r="E30" s="89" t="s">
        <v>107</v>
      </c>
      <c r="F30" s="76"/>
      <c r="G30" s="95"/>
      <c r="H30" s="77"/>
      <c r="I30" s="98"/>
      <c r="J30" s="78"/>
      <c r="K30" s="95"/>
      <c r="L30" s="78"/>
      <c r="M30" s="95"/>
      <c r="N30" s="78"/>
      <c r="O30" s="95"/>
      <c r="P30" s="78"/>
      <c r="Q30" s="95"/>
      <c r="R30" s="78"/>
      <c r="S30" s="95"/>
      <c r="T30" s="78"/>
      <c r="U30" s="102"/>
      <c r="V30" s="28"/>
      <c r="W30" s="28"/>
      <c r="X30" s="28"/>
      <c r="Y30" s="28"/>
      <c r="Z30" s="28"/>
    </row>
    <row r="31" spans="3:26" ht="37.5" customHeight="1">
      <c r="C31" t="s">
        <v>78</v>
      </c>
      <c r="E31" s="71" t="s">
        <v>108</v>
      </c>
      <c r="F31" s="76">
        <f>SUM(F32)</f>
        <v>0</v>
      </c>
      <c r="G31" s="95">
        <f aca="true" t="shared" si="8" ref="G31:U31">SUM(G32)</f>
        <v>0</v>
      </c>
      <c r="H31" s="78">
        <f t="shared" si="8"/>
        <v>0</v>
      </c>
      <c r="I31" s="95">
        <f t="shared" si="8"/>
        <v>0</v>
      </c>
      <c r="J31" s="78">
        <f t="shared" si="8"/>
        <v>0</v>
      </c>
      <c r="K31" s="95">
        <f t="shared" si="8"/>
        <v>0</v>
      </c>
      <c r="L31" s="78">
        <f t="shared" si="8"/>
        <v>0</v>
      </c>
      <c r="M31" s="95">
        <f t="shared" si="8"/>
        <v>0</v>
      </c>
      <c r="N31" s="78">
        <f t="shared" si="8"/>
        <v>0</v>
      </c>
      <c r="O31" s="95">
        <f t="shared" si="8"/>
        <v>0</v>
      </c>
      <c r="P31" s="78">
        <f t="shared" si="8"/>
        <v>0</v>
      </c>
      <c r="Q31" s="95">
        <f t="shared" si="8"/>
        <v>0</v>
      </c>
      <c r="R31" s="78">
        <f t="shared" si="8"/>
        <v>0</v>
      </c>
      <c r="S31" s="95">
        <f t="shared" si="8"/>
        <v>0</v>
      </c>
      <c r="T31" s="78">
        <f t="shared" si="8"/>
        <v>0</v>
      </c>
      <c r="U31" s="95">
        <f t="shared" si="8"/>
        <v>0</v>
      </c>
      <c r="V31" s="28"/>
      <c r="W31" s="28"/>
      <c r="X31" s="28"/>
      <c r="Y31" s="28"/>
      <c r="Z31" s="28"/>
    </row>
    <row r="32" spans="4:26" ht="37.5" customHeight="1">
      <c r="D32" t="s">
        <v>79</v>
      </c>
      <c r="E32" s="89" t="s">
        <v>109</v>
      </c>
      <c r="F32" s="76"/>
      <c r="G32" s="95"/>
      <c r="H32" s="77"/>
      <c r="I32" s="98"/>
      <c r="J32" s="78"/>
      <c r="K32" s="95"/>
      <c r="L32" s="78"/>
      <c r="M32" s="95"/>
      <c r="N32" s="78"/>
      <c r="O32" s="95"/>
      <c r="P32" s="78"/>
      <c r="Q32" s="95"/>
      <c r="R32" s="78"/>
      <c r="S32" s="95"/>
      <c r="T32" s="78"/>
      <c r="U32" s="102"/>
      <c r="V32" s="28"/>
      <c r="W32" s="28"/>
      <c r="X32" s="28"/>
      <c r="Y32" s="28"/>
      <c r="Z32" s="28"/>
    </row>
    <row r="33" spans="1:26" s="104" customFormat="1" ht="53.25" customHeight="1">
      <c r="A33" s="104">
        <v>65</v>
      </c>
      <c r="E33" s="79" t="s">
        <v>45</v>
      </c>
      <c r="F33" s="80">
        <f>SUM(F34)</f>
        <v>0</v>
      </c>
      <c r="G33" s="96">
        <f aca="true" t="shared" si="9" ref="G33:U33">SUM(G34:G35)</f>
        <v>0</v>
      </c>
      <c r="H33" s="81">
        <f t="shared" si="9"/>
        <v>0</v>
      </c>
      <c r="I33" s="96">
        <f t="shared" si="9"/>
        <v>0</v>
      </c>
      <c r="J33" s="81">
        <f>SUM(J34)</f>
        <v>14280</v>
      </c>
      <c r="K33" s="96">
        <f>K34</f>
        <v>117.87</v>
      </c>
      <c r="L33" s="81">
        <f t="shared" si="9"/>
        <v>0</v>
      </c>
      <c r="M33" s="96">
        <f t="shared" si="9"/>
        <v>0</v>
      </c>
      <c r="N33" s="81">
        <f t="shared" si="9"/>
        <v>0</v>
      </c>
      <c r="O33" s="96">
        <f t="shared" si="9"/>
        <v>0</v>
      </c>
      <c r="P33" s="81">
        <f t="shared" si="9"/>
        <v>0</v>
      </c>
      <c r="Q33" s="96">
        <f t="shared" si="9"/>
        <v>0</v>
      </c>
      <c r="R33" s="81">
        <f t="shared" si="9"/>
        <v>0</v>
      </c>
      <c r="S33" s="96">
        <f t="shared" si="9"/>
        <v>0</v>
      </c>
      <c r="T33" s="81">
        <f t="shared" si="9"/>
        <v>0</v>
      </c>
      <c r="U33" s="103">
        <f t="shared" si="9"/>
        <v>0</v>
      </c>
      <c r="V33" s="105"/>
      <c r="W33" s="105"/>
      <c r="X33" s="105"/>
      <c r="Y33" s="105"/>
      <c r="Z33" s="105"/>
    </row>
    <row r="34" spans="2:26" ht="37.5" customHeight="1">
      <c r="B34">
        <v>652</v>
      </c>
      <c r="E34" s="71" t="s">
        <v>46</v>
      </c>
      <c r="F34" s="76">
        <f>SUM(C35)</f>
        <v>0</v>
      </c>
      <c r="G34" s="95">
        <f aca="true" t="shared" si="10" ref="G34:U34">SUM(D35)</f>
        <v>0</v>
      </c>
      <c r="H34" s="78">
        <f t="shared" si="10"/>
        <v>0</v>
      </c>
      <c r="I34" s="95">
        <f t="shared" si="10"/>
        <v>0</v>
      </c>
      <c r="J34" s="78">
        <v>14280</v>
      </c>
      <c r="K34" s="95">
        <f>K35</f>
        <v>117.87</v>
      </c>
      <c r="L34" s="78">
        <f t="shared" si="10"/>
        <v>0</v>
      </c>
      <c r="M34" s="95">
        <v>0</v>
      </c>
      <c r="N34" s="78"/>
      <c r="O34" s="95">
        <f t="shared" si="10"/>
        <v>0</v>
      </c>
      <c r="P34" s="78">
        <f t="shared" si="10"/>
        <v>0</v>
      </c>
      <c r="Q34" s="95">
        <f t="shared" si="10"/>
        <v>0</v>
      </c>
      <c r="R34" s="78">
        <f t="shared" si="10"/>
        <v>0</v>
      </c>
      <c r="S34" s="95">
        <v>0</v>
      </c>
      <c r="T34" s="78">
        <f t="shared" si="10"/>
        <v>0</v>
      </c>
      <c r="U34" s="95">
        <f t="shared" si="10"/>
        <v>0</v>
      </c>
      <c r="V34" s="28"/>
      <c r="W34" s="28"/>
      <c r="X34" s="28"/>
      <c r="Y34" s="28"/>
      <c r="Z34" s="28"/>
    </row>
    <row r="35" spans="3:26" ht="37.5" customHeight="1">
      <c r="C35" t="s">
        <v>80</v>
      </c>
      <c r="E35" s="71" t="s">
        <v>130</v>
      </c>
      <c r="F35" s="76">
        <f>SUM(F36:F44)</f>
        <v>0</v>
      </c>
      <c r="G35" s="95">
        <f aca="true" t="shared" si="11" ref="G35:U35">SUM(G36:G44)</f>
        <v>0</v>
      </c>
      <c r="H35" s="78">
        <f t="shared" si="11"/>
        <v>0</v>
      </c>
      <c r="I35" s="95">
        <f t="shared" si="11"/>
        <v>0</v>
      </c>
      <c r="J35" s="78">
        <v>14280</v>
      </c>
      <c r="K35" s="95">
        <v>117.87</v>
      </c>
      <c r="L35" s="78">
        <f t="shared" si="11"/>
        <v>0</v>
      </c>
      <c r="M35" s="95">
        <f t="shared" si="11"/>
        <v>0</v>
      </c>
      <c r="N35" s="78">
        <f t="shared" si="11"/>
        <v>0</v>
      </c>
      <c r="O35" s="95">
        <f t="shared" si="11"/>
        <v>0</v>
      </c>
      <c r="P35" s="78">
        <f t="shared" si="11"/>
        <v>0</v>
      </c>
      <c r="Q35" s="95">
        <f t="shared" si="11"/>
        <v>0</v>
      </c>
      <c r="R35" s="78">
        <f t="shared" si="11"/>
        <v>0</v>
      </c>
      <c r="S35" s="95">
        <f t="shared" si="11"/>
        <v>0</v>
      </c>
      <c r="T35" s="78">
        <f t="shared" si="11"/>
        <v>0</v>
      </c>
      <c r="U35" s="95">
        <f t="shared" si="11"/>
        <v>0</v>
      </c>
      <c r="V35" s="28"/>
      <c r="W35" s="28"/>
      <c r="X35" s="28"/>
      <c r="Y35" s="28"/>
      <c r="Z35" s="28"/>
    </row>
    <row r="36" spans="4:26" ht="37.5" customHeight="1">
      <c r="D36" t="s">
        <v>81</v>
      </c>
      <c r="E36" s="89" t="s">
        <v>131</v>
      </c>
      <c r="F36" s="76"/>
      <c r="G36" s="95"/>
      <c r="H36" s="77"/>
      <c r="I36" s="98"/>
      <c r="J36" s="78"/>
      <c r="K36" s="95"/>
      <c r="L36" s="78"/>
      <c r="M36" s="95"/>
      <c r="N36" s="78"/>
      <c r="O36" s="95"/>
      <c r="P36" s="78"/>
      <c r="Q36" s="95"/>
      <c r="R36" s="78"/>
      <c r="S36" s="95"/>
      <c r="T36" s="78"/>
      <c r="U36" s="102"/>
      <c r="V36" s="28"/>
      <c r="W36" s="28"/>
      <c r="X36" s="28"/>
      <c r="Y36" s="28"/>
      <c r="Z36" s="28"/>
    </row>
    <row r="37" spans="4:26" ht="37.5" customHeight="1">
      <c r="D37" t="s">
        <v>82</v>
      </c>
      <c r="E37" s="89" t="s">
        <v>132</v>
      </c>
      <c r="F37" s="76"/>
      <c r="G37" s="95"/>
      <c r="H37" s="77"/>
      <c r="I37" s="98"/>
      <c r="J37" s="78"/>
      <c r="K37" s="95"/>
      <c r="L37" s="78"/>
      <c r="M37" s="95"/>
      <c r="N37" s="78"/>
      <c r="O37" s="95"/>
      <c r="P37" s="78"/>
      <c r="Q37" s="95"/>
      <c r="R37" s="78"/>
      <c r="S37" s="95"/>
      <c r="T37" s="78"/>
      <c r="U37" s="102"/>
      <c r="V37" s="28"/>
      <c r="W37" s="28"/>
      <c r="X37" s="28"/>
      <c r="Y37" s="28"/>
      <c r="Z37" s="28"/>
    </row>
    <row r="38" spans="4:26" ht="37.5" customHeight="1">
      <c r="D38" t="s">
        <v>83</v>
      </c>
      <c r="E38" s="89" t="s">
        <v>133</v>
      </c>
      <c r="F38" s="76"/>
      <c r="G38" s="95"/>
      <c r="H38" s="77"/>
      <c r="I38" s="98"/>
      <c r="J38" s="78"/>
      <c r="K38" s="95"/>
      <c r="L38" s="78"/>
      <c r="M38" s="95"/>
      <c r="N38" s="78"/>
      <c r="O38" s="95"/>
      <c r="P38" s="78"/>
      <c r="Q38" s="95"/>
      <c r="R38" s="78"/>
      <c r="S38" s="95"/>
      <c r="T38" s="78"/>
      <c r="U38" s="102"/>
      <c r="V38" s="28"/>
      <c r="W38" s="28"/>
      <c r="X38" s="28"/>
      <c r="Y38" s="28"/>
      <c r="Z38" s="28"/>
    </row>
    <row r="39" spans="4:26" ht="37.5" customHeight="1">
      <c r="D39">
        <v>65264</v>
      </c>
      <c r="E39" s="89" t="s">
        <v>134</v>
      </c>
      <c r="F39" s="76"/>
      <c r="G39" s="95"/>
      <c r="H39" s="77"/>
      <c r="I39" s="98"/>
      <c r="J39" s="78"/>
      <c r="K39" s="95">
        <v>117.87</v>
      </c>
      <c r="L39" s="78"/>
      <c r="M39" s="95"/>
      <c r="N39" s="78"/>
      <c r="O39" s="95"/>
      <c r="P39" s="78"/>
      <c r="Q39" s="95"/>
      <c r="R39" s="78"/>
      <c r="S39" s="95"/>
      <c r="T39" s="78"/>
      <c r="U39" s="102"/>
      <c r="V39" s="28"/>
      <c r="W39" s="28"/>
      <c r="X39" s="28"/>
      <c r="Y39" s="28"/>
      <c r="Z39" s="28"/>
    </row>
    <row r="40" spans="4:26" ht="37.5" customHeight="1">
      <c r="D40">
        <v>65265</v>
      </c>
      <c r="E40" s="89" t="s">
        <v>135</v>
      </c>
      <c r="F40" s="76"/>
      <c r="G40" s="95"/>
      <c r="H40" s="77"/>
      <c r="I40" s="98"/>
      <c r="J40" s="78"/>
      <c r="K40" s="95"/>
      <c r="L40" s="78"/>
      <c r="M40" s="95"/>
      <c r="N40" s="78"/>
      <c r="O40" s="95"/>
      <c r="P40" s="78"/>
      <c r="Q40" s="95"/>
      <c r="R40" s="78"/>
      <c r="S40" s="95"/>
      <c r="T40" s="78"/>
      <c r="U40" s="102"/>
      <c r="V40" s="28"/>
      <c r="W40" s="28"/>
      <c r="X40" s="28"/>
      <c r="Y40" s="28"/>
      <c r="Z40" s="28"/>
    </row>
    <row r="41" spans="4:26" ht="37.5" customHeight="1">
      <c r="D41">
        <v>65266</v>
      </c>
      <c r="E41" s="89" t="s">
        <v>136</v>
      </c>
      <c r="F41" s="76"/>
      <c r="G41" s="95"/>
      <c r="H41" s="77"/>
      <c r="I41" s="98"/>
      <c r="J41" s="78"/>
      <c r="K41" s="95"/>
      <c r="L41" s="78"/>
      <c r="M41" s="95"/>
      <c r="N41" s="78"/>
      <c r="O41" s="95"/>
      <c r="P41" s="78"/>
      <c r="Q41" s="95"/>
      <c r="R41" s="78"/>
      <c r="S41" s="95"/>
      <c r="T41" s="78"/>
      <c r="U41" s="102"/>
      <c r="V41" s="28"/>
      <c r="W41" s="28"/>
      <c r="X41" s="28"/>
      <c r="Y41" s="28"/>
      <c r="Z41" s="28"/>
    </row>
    <row r="42" spans="4:26" ht="37.5" customHeight="1">
      <c r="D42" t="s">
        <v>84</v>
      </c>
      <c r="E42" s="89" t="s">
        <v>137</v>
      </c>
      <c r="F42" s="76"/>
      <c r="G42" s="95"/>
      <c r="H42" s="77"/>
      <c r="I42" s="98"/>
      <c r="J42" s="78"/>
      <c r="K42" s="95"/>
      <c r="L42" s="78"/>
      <c r="M42" s="95"/>
      <c r="N42" s="78"/>
      <c r="O42" s="95"/>
      <c r="P42" s="78"/>
      <c r="Q42" s="95"/>
      <c r="R42" s="78"/>
      <c r="S42" s="95"/>
      <c r="T42" s="78"/>
      <c r="U42" s="102"/>
      <c r="V42" s="28"/>
      <c r="W42" s="28"/>
      <c r="X42" s="28"/>
      <c r="Y42" s="28"/>
      <c r="Z42" s="28"/>
    </row>
    <row r="43" spans="4:26" ht="37.5" customHeight="1">
      <c r="D43">
        <v>65268</v>
      </c>
      <c r="E43" s="89" t="s">
        <v>138</v>
      </c>
      <c r="F43" s="76"/>
      <c r="G43" s="95"/>
      <c r="H43" s="77"/>
      <c r="I43" s="98"/>
      <c r="J43" s="78"/>
      <c r="K43" s="95"/>
      <c r="L43" s="78"/>
      <c r="M43" s="95"/>
      <c r="N43" s="78"/>
      <c r="O43" s="95"/>
      <c r="P43" s="78"/>
      <c r="Q43" s="95"/>
      <c r="R43" s="78"/>
      <c r="S43" s="95"/>
      <c r="T43" s="78"/>
      <c r="U43" s="102"/>
      <c r="V43" s="28"/>
      <c r="W43" s="28"/>
      <c r="X43" s="28"/>
      <c r="Y43" s="28"/>
      <c r="Z43" s="28"/>
    </row>
    <row r="44" spans="4:26" ht="37.5" customHeight="1">
      <c r="D44" t="s">
        <v>85</v>
      </c>
      <c r="E44" s="89" t="s">
        <v>139</v>
      </c>
      <c r="F44" s="76"/>
      <c r="G44" s="95"/>
      <c r="H44" s="77"/>
      <c r="I44" s="98"/>
      <c r="J44" s="78"/>
      <c r="K44" s="95"/>
      <c r="L44" s="78"/>
      <c r="M44" s="95"/>
      <c r="N44" s="78"/>
      <c r="O44" s="95"/>
      <c r="P44" s="78"/>
      <c r="Q44" s="95"/>
      <c r="R44" s="78"/>
      <c r="S44" s="95"/>
      <c r="T44" s="78"/>
      <c r="U44" s="102"/>
      <c r="V44" s="28"/>
      <c r="W44" s="28"/>
      <c r="X44" s="28"/>
      <c r="Y44" s="28"/>
      <c r="Z44" s="28"/>
    </row>
    <row r="45" spans="1:26" s="104" customFormat="1" ht="50.25" customHeight="1">
      <c r="A45" s="104" t="s">
        <v>86</v>
      </c>
      <c r="E45" s="79" t="s">
        <v>110</v>
      </c>
      <c r="F45" s="80">
        <f>SUM(F46+F52)</f>
        <v>0</v>
      </c>
      <c r="G45" s="96">
        <f aca="true" t="shared" si="12" ref="G45:U45">SUM(G46+G52)</f>
        <v>0</v>
      </c>
      <c r="H45" s="81">
        <f t="shared" si="12"/>
        <v>0</v>
      </c>
      <c r="I45" s="96">
        <f t="shared" si="12"/>
        <v>0</v>
      </c>
      <c r="J45" s="81">
        <f t="shared" si="12"/>
        <v>0</v>
      </c>
      <c r="K45" s="96">
        <f t="shared" si="12"/>
        <v>0</v>
      </c>
      <c r="L45" s="81">
        <f t="shared" si="12"/>
        <v>0</v>
      </c>
      <c r="M45" s="96">
        <f t="shared" si="12"/>
        <v>0</v>
      </c>
      <c r="N45" s="81">
        <f t="shared" si="12"/>
        <v>0</v>
      </c>
      <c r="O45" s="96">
        <f t="shared" si="12"/>
        <v>0</v>
      </c>
      <c r="P45" s="81">
        <f t="shared" si="12"/>
        <v>7162</v>
      </c>
      <c r="Q45" s="96">
        <f t="shared" si="12"/>
        <v>0</v>
      </c>
      <c r="R45" s="81">
        <f t="shared" si="12"/>
        <v>0</v>
      </c>
      <c r="S45" s="96">
        <f t="shared" si="12"/>
        <v>0</v>
      </c>
      <c r="T45" s="81">
        <f t="shared" si="12"/>
        <v>0</v>
      </c>
      <c r="U45" s="96">
        <f t="shared" si="12"/>
        <v>0</v>
      </c>
      <c r="V45" s="105"/>
      <c r="W45" s="105"/>
      <c r="X45" s="105"/>
      <c r="Y45" s="105"/>
      <c r="Z45" s="105"/>
    </row>
    <row r="46" spans="2:26" ht="37.5" customHeight="1">
      <c r="B46" t="s">
        <v>87</v>
      </c>
      <c r="E46" s="71" t="s">
        <v>47</v>
      </c>
      <c r="F46" s="76"/>
      <c r="G46" s="95"/>
      <c r="H46" s="77">
        <f>H47+H50</f>
        <v>0</v>
      </c>
      <c r="I46" s="98">
        <f>I47+I50</f>
        <v>0</v>
      </c>
      <c r="J46" s="78"/>
      <c r="K46" s="95"/>
      <c r="L46" s="78"/>
      <c r="M46" s="95"/>
      <c r="N46" s="78"/>
      <c r="O46" s="95"/>
      <c r="P46" s="78"/>
      <c r="Q46" s="95"/>
      <c r="R46" s="78"/>
      <c r="S46" s="95"/>
      <c r="T46" s="78"/>
      <c r="U46" s="102"/>
      <c r="V46" s="28"/>
      <c r="W46" s="28"/>
      <c r="X46" s="28"/>
      <c r="Y46" s="28"/>
      <c r="Z46" s="28"/>
    </row>
    <row r="47" spans="3:26" ht="37.5" customHeight="1">
      <c r="C47">
        <v>6614</v>
      </c>
      <c r="E47" s="71" t="s">
        <v>111</v>
      </c>
      <c r="F47" s="76">
        <f>SUM(F48:F49)</f>
        <v>0</v>
      </c>
      <c r="G47" s="95">
        <f aca="true" t="shared" si="13" ref="G47:U47">SUM(G48:G49)</f>
        <v>0</v>
      </c>
      <c r="H47" s="78">
        <f t="shared" si="13"/>
        <v>0</v>
      </c>
      <c r="I47" s="95">
        <f t="shared" si="13"/>
        <v>0</v>
      </c>
      <c r="J47" s="78">
        <f t="shared" si="13"/>
        <v>0</v>
      </c>
      <c r="K47" s="95">
        <f t="shared" si="13"/>
        <v>0</v>
      </c>
      <c r="L47" s="78">
        <f t="shared" si="13"/>
        <v>0</v>
      </c>
      <c r="M47" s="95">
        <f t="shared" si="13"/>
        <v>0</v>
      </c>
      <c r="N47" s="78">
        <f t="shared" si="13"/>
        <v>0</v>
      </c>
      <c r="O47" s="95">
        <f t="shared" si="13"/>
        <v>0</v>
      </c>
      <c r="P47" s="78">
        <f t="shared" si="13"/>
        <v>0</v>
      </c>
      <c r="Q47" s="95">
        <f t="shared" si="13"/>
        <v>0</v>
      </c>
      <c r="R47" s="78">
        <f t="shared" si="13"/>
        <v>0</v>
      </c>
      <c r="S47" s="95">
        <f t="shared" si="13"/>
        <v>0</v>
      </c>
      <c r="T47" s="78">
        <f t="shared" si="13"/>
        <v>0</v>
      </c>
      <c r="U47" s="95">
        <f t="shared" si="13"/>
        <v>0</v>
      </c>
      <c r="V47" s="28"/>
      <c r="W47" s="28"/>
      <c r="X47" s="28"/>
      <c r="Y47" s="28"/>
      <c r="Z47" s="28"/>
    </row>
    <row r="48" spans="4:26" ht="37.5" customHeight="1">
      <c r="D48">
        <v>66141</v>
      </c>
      <c r="E48" s="89" t="s">
        <v>112</v>
      </c>
      <c r="F48" s="76"/>
      <c r="G48" s="95"/>
      <c r="H48" s="77"/>
      <c r="I48" s="98"/>
      <c r="J48" s="78"/>
      <c r="K48" s="95"/>
      <c r="L48" s="78"/>
      <c r="M48" s="95"/>
      <c r="N48" s="78"/>
      <c r="O48" s="95"/>
      <c r="P48" s="78"/>
      <c r="Q48" s="95"/>
      <c r="R48" s="78"/>
      <c r="S48" s="95"/>
      <c r="T48" s="78"/>
      <c r="U48" s="102"/>
      <c r="V48" s="28"/>
      <c r="W48" s="28"/>
      <c r="X48" s="28"/>
      <c r="Y48" s="28"/>
      <c r="Z48" s="28"/>
    </row>
    <row r="49" spans="4:26" ht="37.5" customHeight="1">
      <c r="D49">
        <v>66142</v>
      </c>
      <c r="E49" s="89" t="s">
        <v>113</v>
      </c>
      <c r="F49" s="76"/>
      <c r="G49" s="95"/>
      <c r="H49" s="77"/>
      <c r="I49" s="98"/>
      <c r="J49" s="78"/>
      <c r="K49" s="95"/>
      <c r="L49" s="78"/>
      <c r="M49" s="95"/>
      <c r="N49" s="78"/>
      <c r="O49" s="95"/>
      <c r="P49" s="78"/>
      <c r="Q49" s="95"/>
      <c r="R49" s="78"/>
      <c r="S49" s="95"/>
      <c r="T49" s="78"/>
      <c r="U49" s="102"/>
      <c r="V49" s="28"/>
      <c r="W49" s="28"/>
      <c r="X49" s="28"/>
      <c r="Y49" s="28"/>
      <c r="Z49" s="28"/>
    </row>
    <row r="50" spans="3:26" ht="37.5" customHeight="1">
      <c r="C50">
        <v>6615</v>
      </c>
      <c r="E50" s="71" t="s">
        <v>114</v>
      </c>
      <c r="F50" s="76">
        <f>SUM(F51)</f>
        <v>0</v>
      </c>
      <c r="G50" s="95">
        <f aca="true" t="shared" si="14" ref="G50:U50">SUM(G51)</f>
        <v>0</v>
      </c>
      <c r="H50" s="78">
        <f t="shared" si="14"/>
        <v>0</v>
      </c>
      <c r="I50" s="95">
        <f t="shared" si="14"/>
        <v>0</v>
      </c>
      <c r="J50" s="78">
        <f t="shared" si="14"/>
        <v>0</v>
      </c>
      <c r="K50" s="95">
        <f t="shared" si="14"/>
        <v>0</v>
      </c>
      <c r="L50" s="78">
        <f t="shared" si="14"/>
        <v>0</v>
      </c>
      <c r="M50" s="95">
        <f t="shared" si="14"/>
        <v>0</v>
      </c>
      <c r="N50" s="78">
        <f t="shared" si="14"/>
        <v>0</v>
      </c>
      <c r="O50" s="95">
        <f t="shared" si="14"/>
        <v>0</v>
      </c>
      <c r="P50" s="78">
        <f t="shared" si="14"/>
        <v>0</v>
      </c>
      <c r="Q50" s="95">
        <f t="shared" si="14"/>
        <v>0</v>
      </c>
      <c r="R50" s="78">
        <f t="shared" si="14"/>
        <v>0</v>
      </c>
      <c r="S50" s="95">
        <f t="shared" si="14"/>
        <v>0</v>
      </c>
      <c r="T50" s="78">
        <f t="shared" si="14"/>
        <v>0</v>
      </c>
      <c r="U50" s="95">
        <f t="shared" si="14"/>
        <v>0</v>
      </c>
      <c r="V50" s="28"/>
      <c r="W50" s="28"/>
      <c r="X50" s="28"/>
      <c r="Y50" s="28"/>
      <c r="Z50" s="28"/>
    </row>
    <row r="51" spans="4:26" ht="37.5" customHeight="1">
      <c r="D51">
        <v>66151</v>
      </c>
      <c r="E51" s="89" t="s">
        <v>115</v>
      </c>
      <c r="F51" s="76"/>
      <c r="G51" s="95"/>
      <c r="H51" s="77"/>
      <c r="I51" s="98"/>
      <c r="J51" s="78"/>
      <c r="K51" s="95"/>
      <c r="L51" s="78"/>
      <c r="M51" s="95"/>
      <c r="N51" s="78"/>
      <c r="O51" s="95"/>
      <c r="P51" s="78"/>
      <c r="Q51" s="95"/>
      <c r="R51" s="78"/>
      <c r="S51" s="95"/>
      <c r="T51" s="78"/>
      <c r="U51" s="102"/>
      <c r="V51" s="28"/>
      <c r="W51" s="28"/>
      <c r="X51" s="28"/>
      <c r="Y51" s="28"/>
      <c r="Z51" s="28"/>
    </row>
    <row r="52" spans="2:26" ht="37.5" customHeight="1">
      <c r="B52" t="s">
        <v>88</v>
      </c>
      <c r="E52" s="71" t="s">
        <v>116</v>
      </c>
      <c r="F52" s="76"/>
      <c r="G52" s="95"/>
      <c r="H52" s="77">
        <f>H53+H58</f>
        <v>0</v>
      </c>
      <c r="I52" s="98">
        <f>I53+I58</f>
        <v>0</v>
      </c>
      <c r="J52" s="78"/>
      <c r="K52" s="95"/>
      <c r="L52" s="78"/>
      <c r="M52" s="95"/>
      <c r="N52" s="78"/>
      <c r="O52" s="95"/>
      <c r="P52" s="78">
        <v>7162</v>
      </c>
      <c r="Q52" s="95"/>
      <c r="R52" s="78"/>
      <c r="S52" s="95"/>
      <c r="T52" s="78"/>
      <c r="U52" s="102"/>
      <c r="V52" s="28"/>
      <c r="W52" s="28"/>
      <c r="X52" s="28"/>
      <c r="Y52" s="28"/>
      <c r="Z52" s="28"/>
    </row>
    <row r="53" spans="3:26" ht="37.5" customHeight="1">
      <c r="C53" t="s">
        <v>89</v>
      </c>
      <c r="E53" s="71" t="s">
        <v>117</v>
      </c>
      <c r="F53" s="76">
        <f>SUM(F54:F57)</f>
        <v>0</v>
      </c>
      <c r="G53" s="95">
        <f aca="true" t="shared" si="15" ref="G53:U53">SUM(G54:G57)</f>
        <v>0</v>
      </c>
      <c r="H53" s="78">
        <f t="shared" si="15"/>
        <v>0</v>
      </c>
      <c r="I53" s="95">
        <f t="shared" si="15"/>
        <v>0</v>
      </c>
      <c r="J53" s="78">
        <f t="shared" si="15"/>
        <v>0</v>
      </c>
      <c r="K53" s="95">
        <f t="shared" si="15"/>
        <v>0</v>
      </c>
      <c r="L53" s="78">
        <f t="shared" si="15"/>
        <v>0</v>
      </c>
      <c r="M53" s="95">
        <f t="shared" si="15"/>
        <v>0</v>
      </c>
      <c r="N53" s="78">
        <f t="shared" si="15"/>
        <v>0</v>
      </c>
      <c r="O53" s="95">
        <f t="shared" si="15"/>
        <v>0</v>
      </c>
      <c r="P53" s="78">
        <f t="shared" si="15"/>
        <v>7162</v>
      </c>
      <c r="Q53" s="95">
        <f t="shared" si="15"/>
        <v>797.43</v>
      </c>
      <c r="R53" s="78">
        <f t="shared" si="15"/>
        <v>0</v>
      </c>
      <c r="S53" s="95">
        <f t="shared" si="15"/>
        <v>0</v>
      </c>
      <c r="T53" s="78">
        <f t="shared" si="15"/>
        <v>0</v>
      </c>
      <c r="U53" s="95">
        <f t="shared" si="15"/>
        <v>0</v>
      </c>
      <c r="V53" s="28"/>
      <c r="W53" s="28"/>
      <c r="X53" s="28"/>
      <c r="Y53" s="28"/>
      <c r="Z53" s="28"/>
    </row>
    <row r="54" spans="4:26" ht="37.5" customHeight="1">
      <c r="D54" t="s">
        <v>90</v>
      </c>
      <c r="E54" s="89" t="s">
        <v>140</v>
      </c>
      <c r="F54" s="76"/>
      <c r="G54" s="95"/>
      <c r="H54" s="77"/>
      <c r="I54" s="98"/>
      <c r="J54" s="78"/>
      <c r="K54" s="95"/>
      <c r="L54" s="78"/>
      <c r="M54" s="95"/>
      <c r="N54" s="78"/>
      <c r="O54" s="95"/>
      <c r="P54" s="78">
        <v>5662</v>
      </c>
      <c r="Q54" s="95"/>
      <c r="R54" s="78"/>
      <c r="S54" s="95"/>
      <c r="T54" s="78"/>
      <c r="U54" s="102"/>
      <c r="V54" s="28"/>
      <c r="W54" s="28"/>
      <c r="X54" s="28"/>
      <c r="Y54" s="28"/>
      <c r="Z54" s="28"/>
    </row>
    <row r="55" spans="4:26" ht="37.5" customHeight="1">
      <c r="D55" t="s">
        <v>91</v>
      </c>
      <c r="E55" s="89" t="s">
        <v>141</v>
      </c>
      <c r="F55" s="76"/>
      <c r="G55" s="95"/>
      <c r="H55" s="77"/>
      <c r="I55" s="98"/>
      <c r="J55" s="78"/>
      <c r="K55" s="95"/>
      <c r="L55" s="78"/>
      <c r="M55" s="95"/>
      <c r="N55" s="78"/>
      <c r="O55" s="95"/>
      <c r="P55" s="78">
        <v>0</v>
      </c>
      <c r="Q55" s="95"/>
      <c r="R55" s="78"/>
      <c r="S55" s="95"/>
      <c r="T55" s="78"/>
      <c r="U55" s="102"/>
      <c r="V55" s="28"/>
      <c r="W55" s="28"/>
      <c r="X55" s="28"/>
      <c r="Y55" s="28"/>
      <c r="Z55" s="28"/>
    </row>
    <row r="56" spans="4:26" ht="37.5" customHeight="1">
      <c r="D56" t="s">
        <v>92</v>
      </c>
      <c r="E56" s="89" t="s">
        <v>142</v>
      </c>
      <c r="F56" s="76"/>
      <c r="G56" s="95"/>
      <c r="H56" s="77"/>
      <c r="I56" s="98"/>
      <c r="J56" s="78"/>
      <c r="K56" s="95"/>
      <c r="L56" s="78"/>
      <c r="M56" s="95"/>
      <c r="N56" s="78"/>
      <c r="O56" s="95"/>
      <c r="P56" s="78">
        <v>1500</v>
      </c>
      <c r="Q56" s="95">
        <v>797.43</v>
      </c>
      <c r="R56" s="78"/>
      <c r="S56" s="95"/>
      <c r="T56" s="78"/>
      <c r="U56" s="102"/>
      <c r="V56" s="28"/>
      <c r="W56" s="28"/>
      <c r="X56" s="28"/>
      <c r="Y56" s="28"/>
      <c r="Z56" s="28"/>
    </row>
    <row r="57" spans="4:26" ht="37.5" customHeight="1">
      <c r="D57" t="s">
        <v>93</v>
      </c>
      <c r="E57" s="89" t="s">
        <v>143</v>
      </c>
      <c r="F57" s="76"/>
      <c r="G57" s="95"/>
      <c r="H57" s="77"/>
      <c r="I57" s="98"/>
      <c r="J57" s="78"/>
      <c r="K57" s="95"/>
      <c r="L57" s="78"/>
      <c r="M57" s="95"/>
      <c r="N57" s="78"/>
      <c r="O57" s="95"/>
      <c r="P57" s="78">
        <v>0</v>
      </c>
      <c r="Q57" s="95"/>
      <c r="R57" s="78"/>
      <c r="S57" s="95"/>
      <c r="T57" s="78"/>
      <c r="U57" s="102"/>
      <c r="V57" s="28"/>
      <c r="W57" s="28"/>
      <c r="X57" s="28"/>
      <c r="Y57" s="28"/>
      <c r="Z57" s="28"/>
    </row>
    <row r="58" spans="3:26" ht="37.5" customHeight="1">
      <c r="C58" t="s">
        <v>94</v>
      </c>
      <c r="E58" s="71" t="s">
        <v>144</v>
      </c>
      <c r="F58" s="76">
        <f>SUM(F59:F62)</f>
        <v>0</v>
      </c>
      <c r="G58" s="95">
        <f aca="true" t="shared" si="16" ref="G58:U58">SUM(G59:G62)</f>
        <v>0</v>
      </c>
      <c r="H58" s="78">
        <f t="shared" si="16"/>
        <v>0</v>
      </c>
      <c r="I58" s="95">
        <f t="shared" si="16"/>
        <v>0</v>
      </c>
      <c r="J58" s="78">
        <f t="shared" si="16"/>
        <v>0</v>
      </c>
      <c r="K58" s="95">
        <f t="shared" si="16"/>
        <v>0</v>
      </c>
      <c r="L58" s="78">
        <f t="shared" si="16"/>
        <v>0</v>
      </c>
      <c r="M58" s="95">
        <f t="shared" si="16"/>
        <v>0</v>
      </c>
      <c r="N58" s="78">
        <f t="shared" si="16"/>
        <v>0</v>
      </c>
      <c r="O58" s="95">
        <f t="shared" si="16"/>
        <v>0</v>
      </c>
      <c r="P58" s="78">
        <f t="shared" si="16"/>
        <v>0</v>
      </c>
      <c r="Q58" s="95">
        <f t="shared" si="16"/>
        <v>0</v>
      </c>
      <c r="R58" s="78">
        <f t="shared" si="16"/>
        <v>0</v>
      </c>
      <c r="S58" s="95">
        <f t="shared" si="16"/>
        <v>0</v>
      </c>
      <c r="T58" s="78">
        <f t="shared" si="16"/>
        <v>0</v>
      </c>
      <c r="U58" s="95">
        <f t="shared" si="16"/>
        <v>0</v>
      </c>
      <c r="V58" s="28"/>
      <c r="W58" s="28"/>
      <c r="X58" s="28"/>
      <c r="Y58" s="28"/>
      <c r="Z58" s="28"/>
    </row>
    <row r="59" spans="4:26" ht="37.5" customHeight="1">
      <c r="D59" t="s">
        <v>95</v>
      </c>
      <c r="E59" s="89" t="s">
        <v>145</v>
      </c>
      <c r="F59" s="76"/>
      <c r="G59" s="95"/>
      <c r="H59" s="77"/>
      <c r="I59" s="98"/>
      <c r="J59" s="78"/>
      <c r="K59" s="95"/>
      <c r="L59" s="78"/>
      <c r="M59" s="95"/>
      <c r="N59" s="78"/>
      <c r="O59" s="95"/>
      <c r="P59" s="78"/>
      <c r="Q59" s="95"/>
      <c r="R59" s="78"/>
      <c r="S59" s="95"/>
      <c r="T59" s="78"/>
      <c r="U59" s="102"/>
      <c r="V59" s="28"/>
      <c r="W59" s="28"/>
      <c r="X59" s="28"/>
      <c r="Y59" s="28"/>
      <c r="Z59" s="28"/>
    </row>
    <row r="60" spans="4:26" ht="37.5" customHeight="1">
      <c r="D60" t="s">
        <v>96</v>
      </c>
      <c r="E60" s="89" t="s">
        <v>146</v>
      </c>
      <c r="F60" s="76"/>
      <c r="G60" s="95"/>
      <c r="H60" s="77"/>
      <c r="I60" s="98"/>
      <c r="J60" s="78"/>
      <c r="K60" s="95"/>
      <c r="L60" s="78"/>
      <c r="M60" s="95"/>
      <c r="N60" s="78"/>
      <c r="O60" s="95"/>
      <c r="P60" s="78"/>
      <c r="Q60" s="95"/>
      <c r="R60" s="78"/>
      <c r="S60" s="95"/>
      <c r="T60" s="78"/>
      <c r="U60" s="102"/>
      <c r="V60" s="28"/>
      <c r="W60" s="28"/>
      <c r="X60" s="28"/>
      <c r="Y60" s="28"/>
      <c r="Z60" s="28"/>
    </row>
    <row r="61" spans="4:26" ht="37.5" customHeight="1">
      <c r="D61" t="s">
        <v>97</v>
      </c>
      <c r="E61" s="89" t="s">
        <v>147</v>
      </c>
      <c r="F61" s="76"/>
      <c r="G61" s="95"/>
      <c r="H61" s="77"/>
      <c r="I61" s="98"/>
      <c r="J61" s="78"/>
      <c r="K61" s="95"/>
      <c r="L61" s="78"/>
      <c r="M61" s="95"/>
      <c r="N61" s="78"/>
      <c r="O61" s="95"/>
      <c r="P61" s="78"/>
      <c r="Q61" s="95"/>
      <c r="R61" s="78"/>
      <c r="S61" s="95"/>
      <c r="T61" s="78"/>
      <c r="U61" s="102"/>
      <c r="V61" s="28"/>
      <c r="W61" s="28"/>
      <c r="X61" s="28"/>
      <c r="Y61" s="28"/>
      <c r="Z61" s="28"/>
    </row>
    <row r="62" spans="4:26" ht="37.5" customHeight="1">
      <c r="D62" t="s">
        <v>98</v>
      </c>
      <c r="E62" s="89" t="s">
        <v>148</v>
      </c>
      <c r="F62" s="76"/>
      <c r="G62" s="95"/>
      <c r="H62" s="77"/>
      <c r="I62" s="98"/>
      <c r="J62" s="78"/>
      <c r="K62" s="95"/>
      <c r="L62" s="78"/>
      <c r="M62" s="95"/>
      <c r="N62" s="78"/>
      <c r="O62" s="95"/>
      <c r="P62" s="78"/>
      <c r="Q62" s="95"/>
      <c r="R62" s="78"/>
      <c r="S62" s="95"/>
      <c r="T62" s="78"/>
      <c r="U62" s="102"/>
      <c r="V62" s="28"/>
      <c r="W62" s="28"/>
      <c r="X62" s="28"/>
      <c r="Y62" s="28"/>
      <c r="Z62" s="28"/>
    </row>
    <row r="63" spans="1:26" s="104" customFormat="1" ht="37.5" customHeight="1">
      <c r="A63" s="104">
        <v>67</v>
      </c>
      <c r="E63" s="79" t="s">
        <v>149</v>
      </c>
      <c r="F63" s="80">
        <f>SUM(F64)</f>
        <v>111868.86</v>
      </c>
      <c r="G63" s="96">
        <f aca="true" t="shared" si="17" ref="G63:U63">SUM(G64)</f>
        <v>65447.46</v>
      </c>
      <c r="H63" s="81">
        <f t="shared" si="17"/>
        <v>0</v>
      </c>
      <c r="I63" s="96">
        <f t="shared" si="17"/>
        <v>0</v>
      </c>
      <c r="J63" s="81">
        <f t="shared" si="17"/>
        <v>0</v>
      </c>
      <c r="K63" s="96">
        <f t="shared" si="17"/>
        <v>0</v>
      </c>
      <c r="L63" s="81">
        <f t="shared" si="17"/>
        <v>0</v>
      </c>
      <c r="M63" s="96">
        <f t="shared" si="17"/>
        <v>0</v>
      </c>
      <c r="N63" s="81">
        <f t="shared" si="17"/>
        <v>0</v>
      </c>
      <c r="O63" s="96">
        <f t="shared" si="17"/>
        <v>0</v>
      </c>
      <c r="P63" s="81">
        <f t="shared" si="17"/>
        <v>0</v>
      </c>
      <c r="Q63" s="96">
        <f t="shared" si="17"/>
        <v>0</v>
      </c>
      <c r="R63" s="81">
        <f t="shared" si="17"/>
        <v>0</v>
      </c>
      <c r="S63" s="96">
        <f t="shared" si="17"/>
        <v>0</v>
      </c>
      <c r="T63" s="81">
        <f t="shared" si="17"/>
        <v>0</v>
      </c>
      <c r="U63" s="96">
        <f t="shared" si="17"/>
        <v>0</v>
      </c>
      <c r="V63" s="105"/>
      <c r="W63" s="105"/>
      <c r="X63" s="105"/>
      <c r="Y63" s="105"/>
      <c r="Z63" s="105"/>
    </row>
    <row r="64" spans="2:26" ht="37.5" customHeight="1">
      <c r="B64">
        <v>671</v>
      </c>
      <c r="E64" s="92" t="s">
        <v>150</v>
      </c>
      <c r="F64" s="76">
        <f>SUM(F65+F67)</f>
        <v>111868.86</v>
      </c>
      <c r="G64" s="95">
        <f aca="true" t="shared" si="18" ref="G64:U64">SUM(G65+G67)</f>
        <v>65447.46</v>
      </c>
      <c r="H64" s="78">
        <f t="shared" si="18"/>
        <v>0</v>
      </c>
      <c r="I64" s="95">
        <f t="shared" si="18"/>
        <v>0</v>
      </c>
      <c r="J64" s="78">
        <f t="shared" si="18"/>
        <v>0</v>
      </c>
      <c r="K64" s="95">
        <f t="shared" si="18"/>
        <v>0</v>
      </c>
      <c r="L64" s="78">
        <f t="shared" si="18"/>
        <v>0</v>
      </c>
      <c r="M64" s="95">
        <f t="shared" si="18"/>
        <v>0</v>
      </c>
      <c r="N64" s="78">
        <f t="shared" si="18"/>
        <v>0</v>
      </c>
      <c r="O64" s="95">
        <f t="shared" si="18"/>
        <v>0</v>
      </c>
      <c r="P64" s="78">
        <f t="shared" si="18"/>
        <v>0</v>
      </c>
      <c r="Q64" s="95">
        <f t="shared" si="18"/>
        <v>0</v>
      </c>
      <c r="R64" s="78">
        <f t="shared" si="18"/>
        <v>0</v>
      </c>
      <c r="S64" s="95">
        <f t="shared" si="18"/>
        <v>0</v>
      </c>
      <c r="T64" s="78">
        <f t="shared" si="18"/>
        <v>0</v>
      </c>
      <c r="U64" s="95">
        <f t="shared" si="18"/>
        <v>0</v>
      </c>
      <c r="V64" s="28"/>
      <c r="W64" s="28"/>
      <c r="X64" s="28"/>
      <c r="Y64" s="28"/>
      <c r="Z64" s="28"/>
    </row>
    <row r="65" spans="3:26" ht="37.5" customHeight="1">
      <c r="C65">
        <v>6711</v>
      </c>
      <c r="E65" s="91" t="s">
        <v>151</v>
      </c>
      <c r="F65" s="76">
        <f>SUM(F66)</f>
        <v>111868.86</v>
      </c>
      <c r="G65" s="95">
        <f aca="true" t="shared" si="19" ref="G65:U65">SUM(G66)</f>
        <v>65447.46</v>
      </c>
      <c r="H65" s="78">
        <f t="shared" si="19"/>
        <v>0</v>
      </c>
      <c r="I65" s="95">
        <f t="shared" si="19"/>
        <v>0</v>
      </c>
      <c r="J65" s="78">
        <f t="shared" si="19"/>
        <v>0</v>
      </c>
      <c r="K65" s="95">
        <f t="shared" si="19"/>
        <v>0</v>
      </c>
      <c r="L65" s="78">
        <f t="shared" si="19"/>
        <v>0</v>
      </c>
      <c r="M65" s="95">
        <f t="shared" si="19"/>
        <v>0</v>
      </c>
      <c r="N65" s="78">
        <f t="shared" si="19"/>
        <v>0</v>
      </c>
      <c r="O65" s="95">
        <f t="shared" si="19"/>
        <v>0</v>
      </c>
      <c r="P65" s="78">
        <f t="shared" si="19"/>
        <v>0</v>
      </c>
      <c r="Q65" s="95">
        <f t="shared" si="19"/>
        <v>0</v>
      </c>
      <c r="R65" s="78">
        <f t="shared" si="19"/>
        <v>0</v>
      </c>
      <c r="S65" s="95">
        <f t="shared" si="19"/>
        <v>0</v>
      </c>
      <c r="T65" s="78">
        <f t="shared" si="19"/>
        <v>0</v>
      </c>
      <c r="U65" s="95">
        <f t="shared" si="19"/>
        <v>0</v>
      </c>
      <c r="V65" s="28"/>
      <c r="W65" s="28"/>
      <c r="X65" s="28"/>
      <c r="Y65" s="28"/>
      <c r="Z65" s="28"/>
    </row>
    <row r="66" spans="4:26" ht="37.5" customHeight="1">
      <c r="D66">
        <v>67111</v>
      </c>
      <c r="E66" s="89" t="s">
        <v>152</v>
      </c>
      <c r="F66" s="76">
        <v>111868.86</v>
      </c>
      <c r="G66" s="95">
        <v>65447.46</v>
      </c>
      <c r="H66" s="77"/>
      <c r="I66" s="98"/>
      <c r="J66" s="78"/>
      <c r="K66" s="95"/>
      <c r="L66" s="78"/>
      <c r="M66" s="95"/>
      <c r="N66" s="78"/>
      <c r="O66" s="95"/>
      <c r="P66" s="78"/>
      <c r="Q66" s="95"/>
      <c r="R66" s="78"/>
      <c r="S66" s="95"/>
      <c r="T66" s="78"/>
      <c r="U66" s="102"/>
      <c r="V66" s="28"/>
      <c r="W66" s="28"/>
      <c r="X66" s="28"/>
      <c r="Y66" s="28"/>
      <c r="Z66" s="28"/>
    </row>
    <row r="67" spans="3:26" ht="37.5" customHeight="1">
      <c r="C67">
        <v>6712</v>
      </c>
      <c r="E67" s="91" t="s">
        <v>153</v>
      </c>
      <c r="F67" s="76">
        <f>SUM(F68)</f>
        <v>0</v>
      </c>
      <c r="G67" s="95">
        <f aca="true" t="shared" si="20" ref="G67:U67">SUM(G68)</f>
        <v>0</v>
      </c>
      <c r="H67" s="78">
        <f t="shared" si="20"/>
        <v>0</v>
      </c>
      <c r="I67" s="95">
        <f t="shared" si="20"/>
        <v>0</v>
      </c>
      <c r="J67" s="78">
        <f t="shared" si="20"/>
        <v>0</v>
      </c>
      <c r="K67" s="95">
        <f t="shared" si="20"/>
        <v>0</v>
      </c>
      <c r="L67" s="78">
        <f t="shared" si="20"/>
        <v>0</v>
      </c>
      <c r="M67" s="95">
        <f t="shared" si="20"/>
        <v>0</v>
      </c>
      <c r="N67" s="78">
        <f t="shared" si="20"/>
        <v>0</v>
      </c>
      <c r="O67" s="95">
        <f t="shared" si="20"/>
        <v>0</v>
      </c>
      <c r="P67" s="78">
        <f t="shared" si="20"/>
        <v>0</v>
      </c>
      <c r="Q67" s="95">
        <f t="shared" si="20"/>
        <v>0</v>
      </c>
      <c r="R67" s="78">
        <f t="shared" si="20"/>
        <v>0</v>
      </c>
      <c r="S67" s="95">
        <f t="shared" si="20"/>
        <v>0</v>
      </c>
      <c r="T67" s="78">
        <f t="shared" si="20"/>
        <v>0</v>
      </c>
      <c r="U67" s="95">
        <f t="shared" si="20"/>
        <v>0</v>
      </c>
      <c r="V67" s="76"/>
      <c r="W67" s="28"/>
      <c r="X67" s="28"/>
      <c r="Y67" s="28"/>
      <c r="Z67" s="28"/>
    </row>
    <row r="68" spans="4:26" ht="37.5" customHeight="1">
      <c r="D68">
        <v>67121</v>
      </c>
      <c r="E68" s="89" t="s">
        <v>154</v>
      </c>
      <c r="F68" s="76"/>
      <c r="G68" s="95"/>
      <c r="H68" s="77"/>
      <c r="I68" s="98"/>
      <c r="J68" s="78"/>
      <c r="K68" s="95"/>
      <c r="L68" s="78"/>
      <c r="M68" s="95"/>
      <c r="N68" s="78"/>
      <c r="O68" s="95"/>
      <c r="P68" s="78"/>
      <c r="Q68" s="95"/>
      <c r="R68" s="78"/>
      <c r="S68" s="95"/>
      <c r="T68" s="78"/>
      <c r="U68" s="102"/>
      <c r="V68" s="28"/>
      <c r="W68" s="28"/>
      <c r="X68" s="28"/>
      <c r="Y68" s="28"/>
      <c r="Z68" s="28"/>
    </row>
    <row r="69" spans="5:26" ht="37.5" customHeight="1">
      <c r="E69" s="79" t="s">
        <v>9</v>
      </c>
      <c r="F69" s="82">
        <f>SUM(F6+F21+F33+F45+F63)</f>
        <v>111868.86</v>
      </c>
      <c r="G69" s="99">
        <f aca="true" t="shared" si="21" ref="G69:U69">SUM(G6+G21+G33+G45+G63)</f>
        <v>65447.46</v>
      </c>
      <c r="H69" s="302">
        <f t="shared" si="21"/>
        <v>0</v>
      </c>
      <c r="I69" s="99">
        <f t="shared" si="21"/>
        <v>0</v>
      </c>
      <c r="J69" s="302">
        <f t="shared" si="21"/>
        <v>14280</v>
      </c>
      <c r="K69" s="99">
        <f t="shared" si="21"/>
        <v>117.87</v>
      </c>
      <c r="L69" s="302">
        <f t="shared" si="21"/>
        <v>742823.71</v>
      </c>
      <c r="M69" s="99">
        <f t="shared" si="21"/>
        <v>374270.05</v>
      </c>
      <c r="N69" s="302">
        <f t="shared" si="21"/>
        <v>0</v>
      </c>
      <c r="O69" s="99">
        <f t="shared" si="21"/>
        <v>0</v>
      </c>
      <c r="P69" s="302">
        <f t="shared" si="21"/>
        <v>7162</v>
      </c>
      <c r="Q69" s="99">
        <v>797.43</v>
      </c>
      <c r="R69" s="302">
        <f t="shared" si="21"/>
        <v>0</v>
      </c>
      <c r="S69" s="99">
        <f t="shared" si="21"/>
        <v>0</v>
      </c>
      <c r="T69" s="302">
        <f t="shared" si="21"/>
        <v>0</v>
      </c>
      <c r="U69" s="99">
        <f t="shared" si="21"/>
        <v>0</v>
      </c>
      <c r="V69" s="27"/>
      <c r="W69" s="26"/>
      <c r="X69" s="26"/>
      <c r="Y69" s="26"/>
      <c r="Z69" s="26"/>
    </row>
    <row r="70" spans="5:26" ht="37.5" customHeight="1">
      <c r="E70" s="79" t="s">
        <v>129</v>
      </c>
      <c r="F70" s="372">
        <f>SUM(F69+H69+J69+L69+N69+P69+R69+T69)</f>
        <v>876134.57</v>
      </c>
      <c r="G70" s="373"/>
      <c r="H70" s="373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4"/>
      <c r="V70" s="26"/>
      <c r="W70" s="26"/>
      <c r="X70" s="26"/>
      <c r="Y70" s="26"/>
      <c r="Z70" s="26"/>
    </row>
    <row r="71" spans="5:26" ht="37.5" customHeight="1">
      <c r="E71" s="83" t="s">
        <v>48</v>
      </c>
      <c r="F71" s="84"/>
      <c r="G71" s="96">
        <v>1388.05</v>
      </c>
      <c r="H71" s="86"/>
      <c r="I71" s="99"/>
      <c r="J71" s="85"/>
      <c r="K71" s="96">
        <v>117.87</v>
      </c>
      <c r="L71" s="85"/>
      <c r="M71" s="96">
        <v>-1015.4</v>
      </c>
      <c r="N71" s="85"/>
      <c r="O71" s="96"/>
      <c r="P71" s="85"/>
      <c r="Q71" s="96"/>
      <c r="R71" s="85"/>
      <c r="S71" s="96"/>
      <c r="T71" s="85"/>
      <c r="U71" s="102"/>
      <c r="V71" s="28"/>
      <c r="W71" s="28"/>
      <c r="X71" s="28"/>
      <c r="Y71" s="28"/>
      <c r="Z71" s="28"/>
    </row>
    <row r="72" spans="5:26" ht="37.5" customHeight="1">
      <c r="E72" s="83" t="s">
        <v>50</v>
      </c>
      <c r="F72" s="375">
        <v>9603.81</v>
      </c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7"/>
      <c r="V72" s="26"/>
      <c r="W72" s="26"/>
      <c r="X72" s="26"/>
      <c r="Y72" s="26"/>
      <c r="Z72" s="26"/>
    </row>
    <row r="73" spans="5:26" ht="37.5" customHeight="1">
      <c r="E73" s="79" t="s">
        <v>51</v>
      </c>
      <c r="F73" s="372">
        <f>SUM(F70+F72)</f>
        <v>885738.38</v>
      </c>
      <c r="G73" s="373"/>
      <c r="H73" s="373"/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4"/>
      <c r="V73" s="26"/>
      <c r="W73" s="26"/>
      <c r="X73" s="26"/>
      <c r="Y73" s="26"/>
      <c r="Z73" s="26"/>
    </row>
    <row r="74" spans="5:26" ht="37.5" customHeight="1">
      <c r="E74" s="87" t="s">
        <v>337</v>
      </c>
      <c r="F74" s="378">
        <f>SUM(G69+I69+K69+M69+O69+Q69+S69+U69)</f>
        <v>440632.81</v>
      </c>
      <c r="G74" s="379"/>
      <c r="H74" s="379"/>
      <c r="I74" s="379"/>
      <c r="J74" s="379"/>
      <c r="K74" s="379"/>
      <c r="L74" s="379"/>
      <c r="M74" s="379"/>
      <c r="N74" s="379"/>
      <c r="O74" s="379"/>
      <c r="P74" s="379"/>
      <c r="Q74" s="379"/>
      <c r="R74" s="379"/>
      <c r="S74" s="379"/>
      <c r="T74" s="379"/>
      <c r="U74" s="380"/>
      <c r="V74" s="26"/>
      <c r="W74" s="26"/>
      <c r="X74" s="26"/>
      <c r="Y74" s="26"/>
      <c r="Z74" s="26"/>
    </row>
    <row r="75" spans="5:21" ht="12.75">
      <c r="E75" s="251"/>
      <c r="F75" s="251"/>
      <c r="G75" s="251"/>
      <c r="H75" s="251"/>
      <c r="I75" s="251"/>
      <c r="J75" s="252"/>
      <c r="K75" s="252"/>
      <c r="L75" s="253"/>
      <c r="M75" s="253"/>
      <c r="N75" s="253"/>
      <c r="O75" s="253"/>
      <c r="P75" s="254"/>
      <c r="Q75" s="254"/>
      <c r="R75" s="254"/>
      <c r="S75" s="254"/>
      <c r="T75" s="255"/>
      <c r="U75" s="254"/>
    </row>
    <row r="76" spans="5:21" ht="12.75">
      <c r="E76" s="254"/>
      <c r="F76" s="254"/>
      <c r="G76" s="254"/>
      <c r="H76" s="256"/>
      <c r="I76" s="256"/>
      <c r="J76" s="257"/>
      <c r="K76" s="257"/>
      <c r="L76" s="258"/>
      <c r="M76" s="258"/>
      <c r="N76" s="258"/>
      <c r="O76" s="258"/>
      <c r="P76" s="254"/>
      <c r="Q76" s="254"/>
      <c r="R76" s="254"/>
      <c r="S76" s="254"/>
      <c r="T76" s="254"/>
      <c r="U76" s="254"/>
    </row>
    <row r="77" spans="5:21" ht="12.75">
      <c r="E77" s="254"/>
      <c r="F77" s="254"/>
      <c r="G77" s="254"/>
      <c r="H77" s="256"/>
      <c r="I77" s="256"/>
      <c r="J77" s="259"/>
      <c r="K77" s="259"/>
      <c r="L77" s="260"/>
      <c r="M77" s="260"/>
      <c r="N77" s="260"/>
      <c r="O77" s="260"/>
      <c r="P77" s="254"/>
      <c r="Q77" s="254"/>
      <c r="R77" s="254"/>
      <c r="S77" s="254"/>
      <c r="T77" s="254"/>
      <c r="U77" s="254"/>
    </row>
    <row r="78" spans="5:21" ht="12.75">
      <c r="E78" s="254"/>
      <c r="F78" s="254"/>
      <c r="G78" s="254"/>
      <c r="H78" s="254"/>
      <c r="I78" s="254"/>
      <c r="J78" s="261"/>
      <c r="K78" s="261"/>
      <c r="L78" s="262"/>
      <c r="M78" s="262"/>
      <c r="N78" s="262"/>
      <c r="O78" s="262"/>
      <c r="P78" s="254"/>
      <c r="Q78" s="254"/>
      <c r="R78" s="254"/>
      <c r="S78" s="254"/>
      <c r="T78" s="254"/>
      <c r="U78" s="254"/>
    </row>
    <row r="79" spans="5:21" ht="20.25">
      <c r="E79" s="254"/>
      <c r="F79" s="254"/>
      <c r="G79" s="254"/>
      <c r="H79" s="254"/>
      <c r="I79" s="254"/>
      <c r="J79" s="263"/>
      <c r="K79" s="263"/>
      <c r="L79" s="264"/>
      <c r="M79" s="265"/>
      <c r="N79" s="265"/>
      <c r="O79" s="265"/>
      <c r="P79" s="254"/>
      <c r="Q79" s="254"/>
      <c r="R79" s="254"/>
      <c r="S79" s="254"/>
      <c r="T79" s="254"/>
      <c r="U79" s="254"/>
    </row>
    <row r="80" spans="5:21" ht="12.75">
      <c r="E80" s="254"/>
      <c r="F80" s="254"/>
      <c r="G80" s="254"/>
      <c r="H80" s="254"/>
      <c r="I80" s="254"/>
      <c r="J80" s="257"/>
      <c r="K80" s="257"/>
      <c r="L80" s="266"/>
      <c r="M80" s="266"/>
      <c r="N80" s="266"/>
      <c r="O80" s="266"/>
      <c r="P80" s="254"/>
      <c r="Q80" s="254"/>
      <c r="R80" s="254"/>
      <c r="S80" s="254"/>
      <c r="T80" s="254"/>
      <c r="U80" s="254"/>
    </row>
    <row r="81" spans="5:21" ht="12.75">
      <c r="E81" s="267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54"/>
    </row>
    <row r="82" spans="5:21" ht="12.75">
      <c r="E82" s="269"/>
      <c r="F82" s="268"/>
      <c r="G82" s="268"/>
      <c r="H82" s="270"/>
      <c r="I82" s="270"/>
      <c r="J82" s="271"/>
      <c r="K82" s="271"/>
      <c r="L82" s="268"/>
      <c r="M82" s="268"/>
      <c r="N82" s="268"/>
      <c r="O82" s="268"/>
      <c r="P82" s="268"/>
      <c r="Q82" s="268"/>
      <c r="R82" s="268"/>
      <c r="S82" s="268"/>
      <c r="T82" s="268"/>
      <c r="U82" s="254"/>
    </row>
    <row r="83" spans="5:21" ht="12.75">
      <c r="E83" s="269"/>
      <c r="F83" s="268"/>
      <c r="G83" s="268"/>
      <c r="H83" s="270"/>
      <c r="I83" s="270"/>
      <c r="J83" s="271"/>
      <c r="K83" s="271"/>
      <c r="L83" s="268"/>
      <c r="M83" s="268"/>
      <c r="N83" s="268"/>
      <c r="O83" s="268"/>
      <c r="P83" s="268"/>
      <c r="Q83" s="268"/>
      <c r="R83" s="268"/>
      <c r="S83" s="268"/>
      <c r="T83" s="268"/>
      <c r="U83" s="254"/>
    </row>
    <row r="84" spans="5:21" ht="12.75">
      <c r="E84" s="269"/>
      <c r="F84" s="268"/>
      <c r="G84" s="268"/>
      <c r="H84" s="270"/>
      <c r="I84" s="270"/>
      <c r="J84" s="271"/>
      <c r="K84" s="271"/>
      <c r="L84" s="268"/>
      <c r="M84" s="268"/>
      <c r="N84" s="268"/>
      <c r="O84" s="268"/>
      <c r="P84" s="268"/>
      <c r="Q84" s="268"/>
      <c r="R84" s="268"/>
      <c r="S84" s="268"/>
      <c r="T84" s="268"/>
      <c r="U84" s="254"/>
    </row>
    <row r="85" spans="5:21" ht="12.75">
      <c r="E85" s="269"/>
      <c r="F85" s="268"/>
      <c r="G85" s="268"/>
      <c r="H85" s="270"/>
      <c r="I85" s="270"/>
      <c r="J85" s="271"/>
      <c r="K85" s="271"/>
      <c r="L85" s="268"/>
      <c r="M85" s="268"/>
      <c r="N85" s="268"/>
      <c r="O85" s="268"/>
      <c r="P85" s="268"/>
      <c r="Q85" s="268"/>
      <c r="R85" s="268"/>
      <c r="S85" s="268"/>
      <c r="T85" s="268"/>
      <c r="U85" s="254"/>
    </row>
    <row r="86" spans="5:21" ht="12.75">
      <c r="E86" s="269"/>
      <c r="F86" s="268"/>
      <c r="G86" s="268"/>
      <c r="H86" s="270"/>
      <c r="I86" s="270"/>
      <c r="J86" s="271"/>
      <c r="K86" s="271"/>
      <c r="L86" s="268"/>
      <c r="M86" s="268"/>
      <c r="N86" s="268"/>
      <c r="O86" s="268"/>
      <c r="P86" s="268"/>
      <c r="Q86" s="268"/>
      <c r="R86" s="268"/>
      <c r="S86" s="268"/>
      <c r="T86" s="268"/>
      <c r="U86" s="254"/>
    </row>
    <row r="87" spans="5:21" ht="12.75">
      <c r="E87" s="269"/>
      <c r="F87" s="268"/>
      <c r="G87" s="268"/>
      <c r="H87" s="270"/>
      <c r="I87" s="270"/>
      <c r="J87" s="271"/>
      <c r="K87" s="271"/>
      <c r="L87" s="268"/>
      <c r="M87" s="268"/>
      <c r="N87" s="268"/>
      <c r="O87" s="268"/>
      <c r="P87" s="268"/>
      <c r="Q87" s="268"/>
      <c r="R87" s="268"/>
      <c r="S87" s="268"/>
      <c r="T87" s="268"/>
      <c r="U87" s="254"/>
    </row>
    <row r="88" spans="5:21" ht="12.75">
      <c r="E88" s="267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54"/>
    </row>
    <row r="89" spans="5:21" ht="12.75">
      <c r="E89" s="269"/>
      <c r="F89" s="268"/>
      <c r="G89" s="268"/>
      <c r="H89" s="270"/>
      <c r="I89" s="270"/>
      <c r="J89" s="271"/>
      <c r="K89" s="271"/>
      <c r="L89" s="268"/>
      <c r="M89" s="268"/>
      <c r="N89" s="268"/>
      <c r="O89" s="268"/>
      <c r="P89" s="268"/>
      <c r="Q89" s="268"/>
      <c r="R89" s="268"/>
      <c r="S89" s="268"/>
      <c r="T89" s="268"/>
      <c r="U89" s="254"/>
    </row>
    <row r="90" spans="5:21" ht="12.75">
      <c r="E90" s="269"/>
      <c r="F90" s="268"/>
      <c r="G90" s="268"/>
      <c r="H90" s="270"/>
      <c r="I90" s="270"/>
      <c r="J90" s="271"/>
      <c r="K90" s="271"/>
      <c r="L90" s="268"/>
      <c r="M90" s="268"/>
      <c r="N90" s="268"/>
      <c r="O90" s="268"/>
      <c r="P90" s="268"/>
      <c r="Q90" s="268"/>
      <c r="R90" s="268"/>
      <c r="S90" s="268"/>
      <c r="T90" s="268"/>
      <c r="U90" s="254"/>
    </row>
    <row r="91" spans="5:21" ht="12.75">
      <c r="E91" s="269"/>
      <c r="F91" s="268"/>
      <c r="G91" s="268"/>
      <c r="H91" s="270"/>
      <c r="I91" s="270"/>
      <c r="J91" s="271"/>
      <c r="K91" s="271"/>
      <c r="L91" s="268"/>
      <c r="M91" s="268"/>
      <c r="N91" s="268"/>
      <c r="O91" s="268"/>
      <c r="P91" s="268"/>
      <c r="Q91" s="268"/>
      <c r="R91" s="268"/>
      <c r="S91" s="268"/>
      <c r="T91" s="268"/>
      <c r="U91" s="254"/>
    </row>
    <row r="92" spans="5:21" ht="12.75">
      <c r="E92" s="269"/>
      <c r="F92" s="268"/>
      <c r="G92" s="268"/>
      <c r="H92" s="270"/>
      <c r="I92" s="270"/>
      <c r="J92" s="271"/>
      <c r="K92" s="271"/>
      <c r="L92" s="268"/>
      <c r="M92" s="268"/>
      <c r="N92" s="268"/>
      <c r="O92" s="268"/>
      <c r="P92" s="268"/>
      <c r="Q92" s="268"/>
      <c r="R92" s="268"/>
      <c r="S92" s="268"/>
      <c r="T92" s="268"/>
      <c r="U92" s="254"/>
    </row>
    <row r="93" spans="5:21" ht="12.75">
      <c r="E93" s="267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54"/>
    </row>
    <row r="94" spans="5:21" ht="12.75">
      <c r="E94" s="269"/>
      <c r="F94" s="268"/>
      <c r="G94" s="268"/>
      <c r="H94" s="270"/>
      <c r="I94" s="270"/>
      <c r="J94" s="271"/>
      <c r="K94" s="271"/>
      <c r="L94" s="268"/>
      <c r="M94" s="268"/>
      <c r="N94" s="268"/>
      <c r="O94" s="268"/>
      <c r="P94" s="268"/>
      <c r="Q94" s="268"/>
      <c r="R94" s="268"/>
      <c r="S94" s="268"/>
      <c r="T94" s="268"/>
      <c r="U94" s="254"/>
    </row>
    <row r="95" spans="5:21" ht="12.75">
      <c r="E95" s="267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54"/>
    </row>
    <row r="96" spans="5:21" ht="12.75">
      <c r="E96" s="269"/>
      <c r="F96" s="268"/>
      <c r="G96" s="268"/>
      <c r="H96" s="270"/>
      <c r="I96" s="270"/>
      <c r="J96" s="271"/>
      <c r="K96" s="271"/>
      <c r="L96" s="268"/>
      <c r="M96" s="268"/>
      <c r="N96" s="268"/>
      <c r="O96" s="268"/>
      <c r="P96" s="268"/>
      <c r="Q96" s="268"/>
      <c r="R96" s="268"/>
      <c r="S96" s="268"/>
      <c r="T96" s="268"/>
      <c r="U96" s="254"/>
    </row>
    <row r="97" spans="5:21" ht="12.75">
      <c r="E97" s="269"/>
      <c r="F97" s="268"/>
      <c r="G97" s="268"/>
      <c r="H97" s="270"/>
      <c r="I97" s="270"/>
      <c r="J97" s="271"/>
      <c r="K97" s="271"/>
      <c r="L97" s="268"/>
      <c r="M97" s="268"/>
      <c r="N97" s="268"/>
      <c r="O97" s="268"/>
      <c r="P97" s="268"/>
      <c r="Q97" s="268"/>
      <c r="R97" s="268"/>
      <c r="S97" s="268"/>
      <c r="T97" s="268"/>
      <c r="U97" s="254"/>
    </row>
    <row r="98" spans="5:21" ht="12.75">
      <c r="E98" s="272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54"/>
    </row>
    <row r="99" spans="5:21" ht="12.75">
      <c r="E99" s="273"/>
      <c r="F99" s="270"/>
      <c r="G99" s="270"/>
      <c r="H99" s="270"/>
      <c r="I99" s="270"/>
      <c r="J99" s="270"/>
      <c r="K99" s="270"/>
      <c r="L99" s="270"/>
      <c r="M99" s="270"/>
      <c r="N99" s="270"/>
      <c r="O99" s="270"/>
      <c r="P99" s="270"/>
      <c r="Q99" s="270"/>
      <c r="R99" s="270"/>
      <c r="S99" s="270"/>
      <c r="T99" s="270"/>
      <c r="U99" s="254"/>
    </row>
    <row r="100" spans="5:21" ht="12.75">
      <c r="E100" s="273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54"/>
    </row>
    <row r="101" spans="5:21" ht="12.75">
      <c r="E101" s="254"/>
      <c r="F101" s="254"/>
      <c r="G101" s="254"/>
      <c r="H101" s="254"/>
      <c r="I101" s="254"/>
      <c r="J101" s="257"/>
      <c r="K101" s="257"/>
      <c r="L101" s="266"/>
      <c r="M101" s="266"/>
      <c r="N101" s="266"/>
      <c r="O101" s="266"/>
      <c r="P101" s="254"/>
      <c r="Q101" s="254"/>
      <c r="R101" s="254"/>
      <c r="S101" s="254"/>
      <c r="T101" s="254"/>
      <c r="U101" s="254"/>
    </row>
    <row r="102" spans="5:21" ht="12.75">
      <c r="E102" s="256"/>
      <c r="F102" s="254"/>
      <c r="G102" s="254"/>
      <c r="H102" s="254"/>
      <c r="I102" s="254"/>
      <c r="J102" s="275"/>
      <c r="K102" s="275"/>
      <c r="L102" s="276"/>
      <c r="M102" s="276"/>
      <c r="N102" s="276"/>
      <c r="O102" s="276"/>
      <c r="P102" s="254"/>
      <c r="Q102" s="254"/>
      <c r="R102" s="254"/>
      <c r="S102" s="254"/>
      <c r="T102" s="254"/>
      <c r="U102" s="254"/>
    </row>
    <row r="103" spans="5:21" ht="12.75">
      <c r="E103" s="254"/>
      <c r="F103" s="256"/>
      <c r="G103" s="256"/>
      <c r="H103" s="256"/>
      <c r="I103" s="256"/>
      <c r="J103" s="277"/>
      <c r="K103" s="277"/>
      <c r="L103" s="276"/>
      <c r="M103" s="276"/>
      <c r="N103" s="276"/>
      <c r="O103" s="276"/>
      <c r="P103" s="254"/>
      <c r="Q103" s="254"/>
      <c r="R103" s="254"/>
      <c r="S103" s="254"/>
      <c r="T103" s="254"/>
      <c r="U103" s="254"/>
    </row>
    <row r="104" spans="5:21" ht="12.75">
      <c r="E104" s="254"/>
      <c r="F104" s="256"/>
      <c r="G104" s="256"/>
      <c r="H104" s="256"/>
      <c r="I104" s="256"/>
      <c r="J104" s="277"/>
      <c r="K104" s="277"/>
      <c r="L104" s="258"/>
      <c r="M104" s="258"/>
      <c r="N104" s="258"/>
      <c r="O104" s="258"/>
      <c r="P104" s="254"/>
      <c r="Q104" s="254"/>
      <c r="R104" s="254"/>
      <c r="S104" s="254"/>
      <c r="T104" s="254"/>
      <c r="U104" s="254"/>
    </row>
    <row r="105" spans="5:21" ht="12.75">
      <c r="E105" s="254"/>
      <c r="F105" s="256"/>
      <c r="G105" s="256"/>
      <c r="H105" s="256"/>
      <c r="I105" s="256"/>
      <c r="J105" s="263"/>
      <c r="K105" s="263"/>
      <c r="L105" s="265"/>
      <c r="M105" s="265"/>
      <c r="N105" s="265"/>
      <c r="O105" s="265"/>
      <c r="P105" s="254"/>
      <c r="Q105" s="254"/>
      <c r="R105" s="254"/>
      <c r="S105" s="254"/>
      <c r="T105" s="254"/>
      <c r="U105" s="254"/>
    </row>
    <row r="106" spans="5:21" ht="12.75">
      <c r="E106" s="254"/>
      <c r="F106" s="254"/>
      <c r="G106" s="254"/>
      <c r="H106" s="254"/>
      <c r="I106" s="254"/>
      <c r="J106" s="257"/>
      <c r="K106" s="257"/>
      <c r="L106" s="266"/>
      <c r="M106" s="266"/>
      <c r="N106" s="266"/>
      <c r="O106" s="266"/>
      <c r="P106" s="254"/>
      <c r="Q106" s="254"/>
      <c r="R106" s="254"/>
      <c r="S106" s="254"/>
      <c r="T106" s="254"/>
      <c r="U106" s="254"/>
    </row>
    <row r="107" spans="5:21" ht="12.75">
      <c r="E107" s="254"/>
      <c r="F107" s="256"/>
      <c r="G107" s="256"/>
      <c r="H107" s="254"/>
      <c r="I107" s="254"/>
      <c r="J107" s="257"/>
      <c r="K107" s="257"/>
      <c r="L107" s="276"/>
      <c r="M107" s="276"/>
      <c r="N107" s="276"/>
      <c r="O107" s="276"/>
      <c r="P107" s="254"/>
      <c r="Q107" s="254"/>
      <c r="R107" s="254"/>
      <c r="S107" s="254"/>
      <c r="T107" s="254"/>
      <c r="U107" s="254"/>
    </row>
    <row r="108" spans="5:21" ht="12.75">
      <c r="E108" s="254"/>
      <c r="F108" s="254"/>
      <c r="G108" s="254"/>
      <c r="H108" s="256"/>
      <c r="I108" s="256"/>
      <c r="J108" s="257"/>
      <c r="K108" s="257"/>
      <c r="L108" s="258"/>
      <c r="M108" s="258"/>
      <c r="N108" s="258"/>
      <c r="O108" s="258"/>
      <c r="P108" s="254"/>
      <c r="Q108" s="254"/>
      <c r="R108" s="254"/>
      <c r="S108" s="254"/>
      <c r="T108" s="254"/>
      <c r="U108" s="254"/>
    </row>
    <row r="109" spans="5:21" ht="12.75">
      <c r="E109" s="254"/>
      <c r="F109" s="254"/>
      <c r="G109" s="254"/>
      <c r="H109" s="256"/>
      <c r="I109" s="256"/>
      <c r="J109" s="263"/>
      <c r="K109" s="263"/>
      <c r="L109" s="260"/>
      <c r="M109" s="260"/>
      <c r="N109" s="260"/>
      <c r="O109" s="260"/>
      <c r="P109" s="254"/>
      <c r="Q109" s="254"/>
      <c r="R109" s="254"/>
      <c r="S109" s="254"/>
      <c r="T109" s="254"/>
      <c r="U109" s="254"/>
    </row>
    <row r="110" spans="5:21" ht="12.75">
      <c r="E110" s="254"/>
      <c r="F110" s="254"/>
      <c r="G110" s="254"/>
      <c r="H110" s="254"/>
      <c r="I110" s="254"/>
      <c r="J110" s="257"/>
      <c r="K110" s="257"/>
      <c r="L110" s="266"/>
      <c r="M110" s="266"/>
      <c r="N110" s="266"/>
      <c r="O110" s="266"/>
      <c r="P110" s="254"/>
      <c r="Q110" s="254"/>
      <c r="R110" s="254"/>
      <c r="S110" s="254"/>
      <c r="T110" s="254"/>
      <c r="U110" s="254"/>
    </row>
    <row r="111" spans="5:21" ht="12.75">
      <c r="E111" s="254"/>
      <c r="F111" s="254"/>
      <c r="G111" s="254"/>
      <c r="H111" s="254"/>
      <c r="I111" s="254"/>
      <c r="J111" s="257"/>
      <c r="K111" s="257"/>
      <c r="L111" s="266"/>
      <c r="M111" s="266"/>
      <c r="N111" s="266"/>
      <c r="O111" s="266"/>
      <c r="P111" s="254"/>
      <c r="Q111" s="254"/>
      <c r="R111" s="254"/>
      <c r="S111" s="254"/>
      <c r="T111" s="254"/>
      <c r="U111" s="254"/>
    </row>
    <row r="112" spans="5:21" ht="12.75">
      <c r="E112" s="254"/>
      <c r="F112" s="254"/>
      <c r="G112" s="254"/>
      <c r="H112" s="254"/>
      <c r="I112" s="254"/>
      <c r="J112" s="278"/>
      <c r="K112" s="278"/>
      <c r="L112" s="279"/>
      <c r="M112" s="279"/>
      <c r="N112" s="279"/>
      <c r="O112" s="279"/>
      <c r="P112" s="254"/>
      <c r="Q112" s="254"/>
      <c r="R112" s="254"/>
      <c r="S112" s="254"/>
      <c r="T112" s="254"/>
      <c r="U112" s="254"/>
    </row>
    <row r="113" spans="5:21" ht="12.75">
      <c r="E113" s="254"/>
      <c r="F113" s="254"/>
      <c r="G113" s="254"/>
      <c r="H113" s="254"/>
      <c r="I113" s="254"/>
      <c r="J113" s="257"/>
      <c r="K113" s="257"/>
      <c r="L113" s="266"/>
      <c r="M113" s="266"/>
      <c r="N113" s="266"/>
      <c r="O113" s="266"/>
      <c r="P113" s="254"/>
      <c r="Q113" s="254"/>
      <c r="R113" s="254"/>
      <c r="S113" s="254"/>
      <c r="T113" s="254"/>
      <c r="U113" s="254"/>
    </row>
    <row r="114" spans="5:21" ht="12.75">
      <c r="E114" s="254"/>
      <c r="F114" s="254"/>
      <c r="G114" s="254"/>
      <c r="H114" s="254"/>
      <c r="I114" s="254"/>
      <c r="J114" s="257"/>
      <c r="K114" s="257"/>
      <c r="L114" s="266"/>
      <c r="M114" s="266"/>
      <c r="N114" s="266"/>
      <c r="O114" s="266"/>
      <c r="P114" s="254"/>
      <c r="Q114" s="254"/>
      <c r="R114" s="254"/>
      <c r="S114" s="254"/>
      <c r="T114" s="254"/>
      <c r="U114" s="254"/>
    </row>
    <row r="115" spans="5:21" ht="12.75">
      <c r="E115" s="254"/>
      <c r="F115" s="254"/>
      <c r="G115" s="254"/>
      <c r="H115" s="254"/>
      <c r="I115" s="254"/>
      <c r="J115" s="257"/>
      <c r="K115" s="257"/>
      <c r="L115" s="266"/>
      <c r="M115" s="266"/>
      <c r="N115" s="266"/>
      <c r="O115" s="266"/>
      <c r="P115" s="254"/>
      <c r="Q115" s="254"/>
      <c r="R115" s="254"/>
      <c r="S115" s="254"/>
      <c r="T115" s="254"/>
      <c r="U115" s="254"/>
    </row>
    <row r="116" spans="5:21" ht="12.75">
      <c r="E116" s="254"/>
      <c r="F116" s="254"/>
      <c r="G116" s="254"/>
      <c r="H116" s="254"/>
      <c r="I116" s="254"/>
      <c r="J116" s="263"/>
      <c r="K116" s="263"/>
      <c r="L116" s="260"/>
      <c r="M116" s="260"/>
      <c r="N116" s="260"/>
      <c r="O116" s="260"/>
      <c r="P116" s="254"/>
      <c r="Q116" s="254"/>
      <c r="R116" s="254"/>
      <c r="S116" s="254"/>
      <c r="T116" s="254"/>
      <c r="U116" s="254"/>
    </row>
    <row r="117" spans="5:21" ht="12.75">
      <c r="E117" s="254"/>
      <c r="F117" s="254"/>
      <c r="G117" s="254"/>
      <c r="H117" s="254"/>
      <c r="I117" s="254"/>
      <c r="J117" s="257"/>
      <c r="K117" s="257"/>
      <c r="L117" s="266"/>
      <c r="M117" s="266"/>
      <c r="N117" s="266"/>
      <c r="O117" s="266"/>
      <c r="P117" s="254"/>
      <c r="Q117" s="254"/>
      <c r="R117" s="254"/>
      <c r="S117" s="254"/>
      <c r="T117" s="254"/>
      <c r="U117" s="254"/>
    </row>
    <row r="118" spans="5:21" ht="12.75">
      <c r="E118" s="254"/>
      <c r="F118" s="254"/>
      <c r="G118" s="254"/>
      <c r="H118" s="254"/>
      <c r="I118" s="254"/>
      <c r="J118" s="263"/>
      <c r="K118" s="263"/>
      <c r="L118" s="260"/>
      <c r="M118" s="260"/>
      <c r="N118" s="260"/>
      <c r="O118" s="260"/>
      <c r="P118" s="254"/>
      <c r="Q118" s="254"/>
      <c r="R118" s="254"/>
      <c r="S118" s="254"/>
      <c r="T118" s="254"/>
      <c r="U118" s="254"/>
    </row>
    <row r="119" spans="5:21" ht="12.75">
      <c r="E119" s="254"/>
      <c r="F119" s="254"/>
      <c r="G119" s="254"/>
      <c r="H119" s="254"/>
      <c r="I119" s="254"/>
      <c r="J119" s="257"/>
      <c r="K119" s="257"/>
      <c r="L119" s="266"/>
      <c r="M119" s="266"/>
      <c r="N119" s="266"/>
      <c r="O119" s="266"/>
      <c r="P119" s="254"/>
      <c r="Q119" s="254"/>
      <c r="R119" s="254"/>
      <c r="S119" s="254"/>
      <c r="T119" s="254"/>
      <c r="U119" s="254"/>
    </row>
    <row r="120" spans="5:21" ht="12.75">
      <c r="E120" s="254"/>
      <c r="F120" s="254"/>
      <c r="G120" s="254"/>
      <c r="H120" s="254"/>
      <c r="I120" s="254"/>
      <c r="J120" s="257"/>
      <c r="K120" s="257"/>
      <c r="L120" s="266"/>
      <c r="M120" s="266"/>
      <c r="N120" s="266"/>
      <c r="O120" s="266"/>
      <c r="P120" s="254"/>
      <c r="Q120" s="254"/>
      <c r="R120" s="254"/>
      <c r="S120" s="254"/>
      <c r="T120" s="254"/>
      <c r="U120" s="254"/>
    </row>
    <row r="121" spans="5:21" ht="12.75">
      <c r="E121" s="254"/>
      <c r="F121" s="254"/>
      <c r="G121" s="254"/>
      <c r="H121" s="254"/>
      <c r="I121" s="254"/>
      <c r="J121" s="257"/>
      <c r="K121" s="257"/>
      <c r="L121" s="266"/>
      <c r="M121" s="266"/>
      <c r="N121" s="266"/>
      <c r="O121" s="266"/>
      <c r="P121" s="254"/>
      <c r="Q121" s="254"/>
      <c r="R121" s="254"/>
      <c r="S121" s="254"/>
      <c r="T121" s="254"/>
      <c r="U121" s="254"/>
    </row>
    <row r="122" spans="5:21" ht="12.75">
      <c r="E122" s="254"/>
      <c r="F122" s="254"/>
      <c r="G122" s="254"/>
      <c r="H122" s="254"/>
      <c r="I122" s="254"/>
      <c r="J122" s="257"/>
      <c r="K122" s="257"/>
      <c r="L122" s="266"/>
      <c r="M122" s="266"/>
      <c r="N122" s="266"/>
      <c r="O122" s="266"/>
      <c r="P122" s="254"/>
      <c r="Q122" s="254"/>
      <c r="R122" s="254"/>
      <c r="S122" s="254"/>
      <c r="T122" s="254"/>
      <c r="U122" s="254"/>
    </row>
    <row r="123" spans="5:21" ht="12.75">
      <c r="E123" s="280"/>
      <c r="F123" s="280"/>
      <c r="G123" s="280"/>
      <c r="H123" s="280"/>
      <c r="I123" s="280"/>
      <c r="J123" s="281"/>
      <c r="K123" s="281"/>
      <c r="L123" s="282"/>
      <c r="M123" s="282"/>
      <c r="N123" s="282"/>
      <c r="O123" s="282"/>
      <c r="P123" s="254"/>
      <c r="Q123" s="254"/>
      <c r="R123" s="254"/>
      <c r="S123" s="254"/>
      <c r="T123" s="254"/>
      <c r="U123" s="254"/>
    </row>
    <row r="124" spans="5:21" ht="12.75">
      <c r="E124" s="254"/>
      <c r="F124" s="254"/>
      <c r="G124" s="254"/>
      <c r="H124" s="256"/>
      <c r="I124" s="256"/>
      <c r="J124" s="257"/>
      <c r="K124" s="257"/>
      <c r="L124" s="258"/>
      <c r="M124" s="258"/>
      <c r="N124" s="258"/>
      <c r="O124" s="258"/>
      <c r="P124" s="254"/>
      <c r="Q124" s="254"/>
      <c r="R124" s="254"/>
      <c r="S124" s="254"/>
      <c r="T124" s="254"/>
      <c r="U124" s="254"/>
    </row>
    <row r="125" spans="5:21" ht="12.75">
      <c r="E125" s="254"/>
      <c r="F125" s="254"/>
      <c r="G125" s="254"/>
      <c r="H125" s="254"/>
      <c r="I125" s="254"/>
      <c r="J125" s="283"/>
      <c r="K125" s="283"/>
      <c r="L125" s="284"/>
      <c r="M125" s="284"/>
      <c r="N125" s="284"/>
      <c r="O125" s="284"/>
      <c r="P125" s="254"/>
      <c r="Q125" s="254"/>
      <c r="R125" s="254"/>
      <c r="S125" s="254"/>
      <c r="T125" s="254"/>
      <c r="U125" s="254"/>
    </row>
    <row r="126" spans="5:21" ht="12.75">
      <c r="E126" s="254"/>
      <c r="F126" s="254"/>
      <c r="G126" s="254"/>
      <c r="H126" s="254"/>
      <c r="I126" s="254"/>
      <c r="J126" s="257"/>
      <c r="K126" s="257"/>
      <c r="L126" s="266"/>
      <c r="M126" s="266"/>
      <c r="N126" s="266"/>
      <c r="O126" s="266"/>
      <c r="P126" s="254"/>
      <c r="Q126" s="254"/>
      <c r="R126" s="254"/>
      <c r="S126" s="254"/>
      <c r="T126" s="254"/>
      <c r="U126" s="254"/>
    </row>
    <row r="127" spans="5:21" ht="12.75">
      <c r="E127" s="254"/>
      <c r="F127" s="254"/>
      <c r="G127" s="254"/>
      <c r="H127" s="254"/>
      <c r="I127" s="254"/>
      <c r="J127" s="278"/>
      <c r="K127" s="278"/>
      <c r="L127" s="279"/>
      <c r="M127" s="279"/>
      <c r="N127" s="279"/>
      <c r="O127" s="279"/>
      <c r="P127" s="254"/>
      <c r="Q127" s="254"/>
      <c r="R127" s="254"/>
      <c r="S127" s="254"/>
      <c r="T127" s="254"/>
      <c r="U127" s="254"/>
    </row>
    <row r="128" spans="5:21" ht="12.75">
      <c r="E128" s="254"/>
      <c r="F128" s="254"/>
      <c r="G128" s="254"/>
      <c r="H128" s="254"/>
      <c r="I128" s="254"/>
      <c r="J128" s="278"/>
      <c r="K128" s="278"/>
      <c r="L128" s="279"/>
      <c r="M128" s="279"/>
      <c r="N128" s="279"/>
      <c r="O128" s="279"/>
      <c r="P128" s="254"/>
      <c r="Q128" s="254"/>
      <c r="R128" s="254"/>
      <c r="S128" s="254"/>
      <c r="T128" s="254"/>
      <c r="U128" s="254"/>
    </row>
    <row r="129" spans="5:21" ht="12.75">
      <c r="E129" s="254"/>
      <c r="F129" s="254"/>
      <c r="G129" s="254"/>
      <c r="H129" s="254"/>
      <c r="I129" s="254"/>
      <c r="J129" s="257"/>
      <c r="K129" s="257"/>
      <c r="L129" s="266"/>
      <c r="M129" s="266"/>
      <c r="N129" s="266"/>
      <c r="O129" s="266"/>
      <c r="P129" s="254"/>
      <c r="Q129" s="254"/>
      <c r="R129" s="254"/>
      <c r="S129" s="254"/>
      <c r="T129" s="254"/>
      <c r="U129" s="254"/>
    </row>
    <row r="130" spans="5:21" ht="12.75">
      <c r="E130" s="254"/>
      <c r="F130" s="254"/>
      <c r="G130" s="254"/>
      <c r="H130" s="254"/>
      <c r="I130" s="254"/>
      <c r="J130" s="263"/>
      <c r="K130" s="263"/>
      <c r="L130" s="260"/>
      <c r="M130" s="260"/>
      <c r="N130" s="260"/>
      <c r="O130" s="260"/>
      <c r="P130" s="254"/>
      <c r="Q130" s="254"/>
      <c r="R130" s="254"/>
      <c r="S130" s="254"/>
      <c r="T130" s="254"/>
      <c r="U130" s="254"/>
    </row>
    <row r="131" spans="5:21" ht="12.75">
      <c r="E131" s="254"/>
      <c r="F131" s="254"/>
      <c r="G131" s="254"/>
      <c r="H131" s="254"/>
      <c r="I131" s="254"/>
      <c r="J131" s="257"/>
      <c r="K131" s="257"/>
      <c r="L131" s="266"/>
      <c r="M131" s="266"/>
      <c r="N131" s="266"/>
      <c r="O131" s="266"/>
      <c r="P131" s="254"/>
      <c r="Q131" s="254"/>
      <c r="R131" s="254"/>
      <c r="S131" s="254"/>
      <c r="T131" s="254"/>
      <c r="U131" s="254"/>
    </row>
    <row r="132" spans="5:21" ht="12.75">
      <c r="E132" s="254"/>
      <c r="F132" s="254"/>
      <c r="G132" s="254"/>
      <c r="H132" s="254"/>
      <c r="I132" s="254"/>
      <c r="J132" s="257"/>
      <c r="K132" s="257"/>
      <c r="L132" s="266"/>
      <c r="M132" s="266"/>
      <c r="N132" s="266"/>
      <c r="O132" s="266"/>
      <c r="P132" s="254"/>
      <c r="Q132" s="254"/>
      <c r="R132" s="254"/>
      <c r="S132" s="254"/>
      <c r="T132" s="254"/>
      <c r="U132" s="254"/>
    </row>
    <row r="133" spans="5:21" ht="12.75">
      <c r="E133" s="254"/>
      <c r="F133" s="254"/>
      <c r="G133" s="254"/>
      <c r="H133" s="254"/>
      <c r="I133" s="254"/>
      <c r="J133" s="263"/>
      <c r="K133" s="263"/>
      <c r="L133" s="260"/>
      <c r="M133" s="260"/>
      <c r="N133" s="260"/>
      <c r="O133" s="260"/>
      <c r="P133" s="254"/>
      <c r="Q133" s="254"/>
      <c r="R133" s="254"/>
      <c r="S133" s="254"/>
      <c r="T133" s="254"/>
      <c r="U133" s="254"/>
    </row>
    <row r="134" spans="5:21" ht="12.75">
      <c r="E134" s="254"/>
      <c r="F134" s="254"/>
      <c r="G134" s="254"/>
      <c r="H134" s="254"/>
      <c r="I134" s="254"/>
      <c r="J134" s="257"/>
      <c r="K134" s="257"/>
      <c r="L134" s="266"/>
      <c r="M134" s="266"/>
      <c r="N134" s="266"/>
      <c r="O134" s="266"/>
      <c r="P134" s="254"/>
      <c r="Q134" s="254"/>
      <c r="R134" s="254"/>
      <c r="S134" s="254"/>
      <c r="T134" s="254"/>
      <c r="U134" s="254"/>
    </row>
    <row r="135" spans="5:21" ht="12.75">
      <c r="E135" s="254"/>
      <c r="F135" s="254"/>
      <c r="G135" s="254"/>
      <c r="H135" s="254"/>
      <c r="I135" s="254"/>
      <c r="J135" s="278"/>
      <c r="K135" s="278"/>
      <c r="L135" s="279"/>
      <c r="M135" s="279"/>
      <c r="N135" s="279"/>
      <c r="O135" s="279"/>
      <c r="P135" s="254"/>
      <c r="Q135" s="254"/>
      <c r="R135" s="254"/>
      <c r="S135" s="254"/>
      <c r="T135" s="254"/>
      <c r="U135" s="254"/>
    </row>
    <row r="136" spans="5:21" ht="12.75">
      <c r="E136" s="254"/>
      <c r="F136" s="254"/>
      <c r="G136" s="254"/>
      <c r="H136" s="254"/>
      <c r="I136" s="254"/>
      <c r="J136" s="263"/>
      <c r="K136" s="263"/>
      <c r="L136" s="284"/>
      <c r="M136" s="284"/>
      <c r="N136" s="284"/>
      <c r="O136" s="284"/>
      <c r="P136" s="254"/>
      <c r="Q136" s="254"/>
      <c r="R136" s="254"/>
      <c r="S136" s="254"/>
      <c r="T136" s="254"/>
      <c r="U136" s="254"/>
    </row>
    <row r="137" spans="5:21" ht="12.75">
      <c r="E137" s="254"/>
      <c r="F137" s="254"/>
      <c r="G137" s="254"/>
      <c r="H137" s="254"/>
      <c r="I137" s="254"/>
      <c r="J137" s="261"/>
      <c r="K137" s="261"/>
      <c r="L137" s="279"/>
      <c r="M137" s="279"/>
      <c r="N137" s="279"/>
      <c r="O137" s="279"/>
      <c r="P137" s="254"/>
      <c r="Q137" s="254"/>
      <c r="R137" s="254"/>
      <c r="S137" s="254"/>
      <c r="T137" s="254"/>
      <c r="U137" s="254"/>
    </row>
    <row r="138" spans="5:21" ht="12.75">
      <c r="E138" s="254"/>
      <c r="F138" s="254"/>
      <c r="G138" s="254"/>
      <c r="H138" s="254"/>
      <c r="I138" s="254"/>
      <c r="J138" s="263"/>
      <c r="K138" s="263"/>
      <c r="L138" s="260"/>
      <c r="M138" s="260"/>
      <c r="N138" s="260"/>
      <c r="O138" s="260"/>
      <c r="P138" s="254"/>
      <c r="Q138" s="254"/>
      <c r="R138" s="254"/>
      <c r="S138" s="254"/>
      <c r="T138" s="254"/>
      <c r="U138" s="254"/>
    </row>
    <row r="139" spans="5:21" ht="12.75">
      <c r="E139" s="254"/>
      <c r="F139" s="254"/>
      <c r="G139" s="254"/>
      <c r="H139" s="254"/>
      <c r="I139" s="254"/>
      <c r="J139" s="257"/>
      <c r="K139" s="257"/>
      <c r="L139" s="266"/>
      <c r="M139" s="266"/>
      <c r="N139" s="266"/>
      <c r="O139" s="266"/>
      <c r="P139" s="254"/>
      <c r="Q139" s="254"/>
      <c r="R139" s="254"/>
      <c r="S139" s="254"/>
      <c r="T139" s="254"/>
      <c r="U139" s="254"/>
    </row>
    <row r="140" spans="5:21" ht="12.75">
      <c r="E140" s="254"/>
      <c r="F140" s="254"/>
      <c r="G140" s="254"/>
      <c r="H140" s="256"/>
      <c r="I140" s="256"/>
      <c r="J140" s="257"/>
      <c r="K140" s="257"/>
      <c r="L140" s="258"/>
      <c r="M140" s="258"/>
      <c r="N140" s="258"/>
      <c r="O140" s="258"/>
      <c r="P140" s="254"/>
      <c r="Q140" s="254"/>
      <c r="R140" s="254"/>
      <c r="S140" s="254"/>
      <c r="T140" s="254"/>
      <c r="U140" s="254"/>
    </row>
    <row r="141" spans="5:21" ht="12.75">
      <c r="E141" s="254"/>
      <c r="F141" s="254"/>
      <c r="G141" s="254"/>
      <c r="H141" s="254"/>
      <c r="I141" s="254"/>
      <c r="J141" s="261"/>
      <c r="K141" s="261"/>
      <c r="L141" s="260"/>
      <c r="M141" s="260"/>
      <c r="N141" s="260"/>
      <c r="O141" s="260"/>
      <c r="P141" s="254"/>
      <c r="Q141" s="254"/>
      <c r="R141" s="254"/>
      <c r="S141" s="254"/>
      <c r="T141" s="254"/>
      <c r="U141" s="254"/>
    </row>
    <row r="142" spans="5:21" ht="12.75">
      <c r="E142" s="254"/>
      <c r="F142" s="254"/>
      <c r="G142" s="254"/>
      <c r="H142" s="254"/>
      <c r="I142" s="254"/>
      <c r="J142" s="261"/>
      <c r="K142" s="261"/>
      <c r="L142" s="279"/>
      <c r="M142" s="279"/>
      <c r="N142" s="279"/>
      <c r="O142" s="279"/>
      <c r="P142" s="254"/>
      <c r="Q142" s="254"/>
      <c r="R142" s="254"/>
      <c r="S142" s="254"/>
      <c r="T142" s="254"/>
      <c r="U142" s="254"/>
    </row>
    <row r="143" spans="5:21" ht="12.75">
      <c r="E143" s="254"/>
      <c r="F143" s="254"/>
      <c r="G143" s="254"/>
      <c r="H143" s="256"/>
      <c r="I143" s="256"/>
      <c r="J143" s="261"/>
      <c r="K143" s="261"/>
      <c r="L143" s="285"/>
      <c r="M143" s="285"/>
      <c r="N143" s="285"/>
      <c r="O143" s="285"/>
      <c r="P143" s="254"/>
      <c r="Q143" s="254"/>
      <c r="R143" s="254"/>
      <c r="S143" s="254"/>
      <c r="T143" s="254"/>
      <c r="U143" s="254"/>
    </row>
    <row r="144" spans="5:21" ht="12.75">
      <c r="E144" s="254"/>
      <c r="F144" s="254"/>
      <c r="G144" s="254"/>
      <c r="H144" s="256"/>
      <c r="I144" s="256"/>
      <c r="J144" s="263"/>
      <c r="K144" s="263"/>
      <c r="L144" s="265"/>
      <c r="M144" s="265"/>
      <c r="N144" s="265"/>
      <c r="O144" s="265"/>
      <c r="P144" s="254"/>
      <c r="Q144" s="254"/>
      <c r="R144" s="254"/>
      <c r="S144" s="254"/>
      <c r="T144" s="254"/>
      <c r="U144" s="254"/>
    </row>
    <row r="145" spans="5:21" ht="12.75">
      <c r="E145" s="254"/>
      <c r="F145" s="254"/>
      <c r="G145" s="254"/>
      <c r="H145" s="254"/>
      <c r="I145" s="254"/>
      <c r="J145" s="257"/>
      <c r="K145" s="257"/>
      <c r="L145" s="266"/>
      <c r="M145" s="266"/>
      <c r="N145" s="266"/>
      <c r="O145" s="266"/>
      <c r="P145" s="254"/>
      <c r="Q145" s="254"/>
      <c r="R145" s="254"/>
      <c r="S145" s="254"/>
      <c r="T145" s="254"/>
      <c r="U145" s="254"/>
    </row>
    <row r="146" spans="5:21" ht="12.75">
      <c r="E146" s="254"/>
      <c r="F146" s="254"/>
      <c r="G146" s="254"/>
      <c r="H146" s="254"/>
      <c r="I146" s="254"/>
      <c r="J146" s="283"/>
      <c r="K146" s="283"/>
      <c r="L146" s="286"/>
      <c r="M146" s="286"/>
      <c r="N146" s="286"/>
      <c r="O146" s="286"/>
      <c r="P146" s="254"/>
      <c r="Q146" s="254"/>
      <c r="R146" s="254"/>
      <c r="S146" s="254"/>
      <c r="T146" s="254"/>
      <c r="U146" s="254"/>
    </row>
    <row r="147" spans="5:21" ht="12.75">
      <c r="E147" s="254"/>
      <c r="F147" s="254"/>
      <c r="G147" s="254"/>
      <c r="H147" s="254"/>
      <c r="I147" s="254"/>
      <c r="J147" s="278"/>
      <c r="K147" s="278"/>
      <c r="L147" s="279"/>
      <c r="M147" s="279"/>
      <c r="N147" s="279"/>
      <c r="O147" s="279"/>
      <c r="P147" s="254"/>
      <c r="Q147" s="254"/>
      <c r="R147" s="254"/>
      <c r="S147" s="254"/>
      <c r="T147" s="254"/>
      <c r="U147" s="254"/>
    </row>
    <row r="148" spans="5:21" ht="12.75">
      <c r="E148" s="254"/>
      <c r="F148" s="256"/>
      <c r="G148" s="256"/>
      <c r="H148" s="254"/>
      <c r="I148" s="254"/>
      <c r="J148" s="278"/>
      <c r="K148" s="278"/>
      <c r="L148" s="287"/>
      <c r="M148" s="287"/>
      <c r="N148" s="287"/>
      <c r="O148" s="287"/>
      <c r="P148" s="254"/>
      <c r="Q148" s="254"/>
      <c r="R148" s="254"/>
      <c r="S148" s="254"/>
      <c r="T148" s="254"/>
      <c r="U148" s="254"/>
    </row>
    <row r="149" spans="5:21" ht="12.75">
      <c r="E149" s="254"/>
      <c r="F149" s="254"/>
      <c r="G149" s="254"/>
      <c r="H149" s="256"/>
      <c r="I149" s="256"/>
      <c r="J149" s="278"/>
      <c r="K149" s="278"/>
      <c r="L149" s="287"/>
      <c r="M149" s="287"/>
      <c r="N149" s="287"/>
      <c r="O149" s="287"/>
      <c r="P149" s="254"/>
      <c r="Q149" s="254"/>
      <c r="R149" s="254"/>
      <c r="S149" s="254"/>
      <c r="T149" s="254"/>
      <c r="U149" s="254"/>
    </row>
    <row r="150" spans="5:21" ht="12.75">
      <c r="E150" s="254"/>
      <c r="F150" s="254"/>
      <c r="G150" s="254"/>
      <c r="H150" s="254"/>
      <c r="I150" s="254"/>
      <c r="J150" s="283"/>
      <c r="K150" s="283"/>
      <c r="L150" s="284"/>
      <c r="M150" s="284"/>
      <c r="N150" s="284"/>
      <c r="O150" s="284"/>
      <c r="P150" s="254"/>
      <c r="Q150" s="254"/>
      <c r="R150" s="254"/>
      <c r="S150" s="254"/>
      <c r="T150" s="254"/>
      <c r="U150" s="254"/>
    </row>
    <row r="151" spans="5:21" ht="12.75">
      <c r="E151" s="254"/>
      <c r="F151" s="254"/>
      <c r="G151" s="254"/>
      <c r="H151" s="254"/>
      <c r="I151" s="254"/>
      <c r="J151" s="278"/>
      <c r="K151" s="278"/>
      <c r="L151" s="279"/>
      <c r="M151" s="279"/>
      <c r="N151" s="279"/>
      <c r="O151" s="279"/>
      <c r="P151" s="254"/>
      <c r="Q151" s="254"/>
      <c r="R151" s="254"/>
      <c r="S151" s="254"/>
      <c r="T151" s="254"/>
      <c r="U151" s="254"/>
    </row>
    <row r="152" spans="5:21" ht="12.75">
      <c r="E152" s="254"/>
      <c r="F152" s="256"/>
      <c r="G152" s="256"/>
      <c r="H152" s="254"/>
      <c r="I152" s="254"/>
      <c r="J152" s="278"/>
      <c r="K152" s="278"/>
      <c r="L152" s="288"/>
      <c r="M152" s="288"/>
      <c r="N152" s="288"/>
      <c r="O152" s="288"/>
      <c r="P152" s="254"/>
      <c r="Q152" s="254"/>
      <c r="R152" s="254"/>
      <c r="S152" s="254"/>
      <c r="T152" s="254"/>
      <c r="U152" s="254"/>
    </row>
    <row r="153" spans="5:21" ht="12.75">
      <c r="E153" s="254"/>
      <c r="F153" s="254"/>
      <c r="G153" s="254"/>
      <c r="H153" s="256"/>
      <c r="I153" s="256"/>
      <c r="J153" s="278"/>
      <c r="K153" s="278"/>
      <c r="L153" s="258"/>
      <c r="M153" s="258"/>
      <c r="N153" s="258"/>
      <c r="O153" s="258"/>
      <c r="P153" s="254"/>
      <c r="Q153" s="254"/>
      <c r="R153" s="254"/>
      <c r="S153" s="254"/>
      <c r="T153" s="254"/>
      <c r="U153" s="254"/>
    </row>
    <row r="154" spans="5:21" ht="12.75">
      <c r="E154" s="254"/>
      <c r="F154" s="254"/>
      <c r="G154" s="254"/>
      <c r="H154" s="256"/>
      <c r="I154" s="256"/>
      <c r="J154" s="263"/>
      <c r="K154" s="263"/>
      <c r="L154" s="265"/>
      <c r="M154" s="265"/>
      <c r="N154" s="265"/>
      <c r="O154" s="265"/>
      <c r="P154" s="254"/>
      <c r="Q154" s="254"/>
      <c r="R154" s="254"/>
      <c r="S154" s="254"/>
      <c r="T154" s="254"/>
      <c r="U154" s="254"/>
    </row>
    <row r="155" spans="5:21" ht="12.75">
      <c r="E155" s="254"/>
      <c r="F155" s="254"/>
      <c r="G155" s="254"/>
      <c r="H155" s="254"/>
      <c r="I155" s="254"/>
      <c r="J155" s="257"/>
      <c r="K155" s="257"/>
      <c r="L155" s="266"/>
      <c r="M155" s="266"/>
      <c r="N155" s="266"/>
      <c r="O155" s="266"/>
      <c r="P155" s="254"/>
      <c r="Q155" s="254"/>
      <c r="R155" s="254"/>
      <c r="S155" s="254"/>
      <c r="T155" s="254"/>
      <c r="U155" s="254"/>
    </row>
    <row r="156" spans="5:21" ht="12.75">
      <c r="E156" s="254"/>
      <c r="F156" s="254"/>
      <c r="G156" s="254"/>
      <c r="H156" s="256"/>
      <c r="I156" s="256"/>
      <c r="J156" s="257"/>
      <c r="K156" s="257"/>
      <c r="L156" s="285"/>
      <c r="M156" s="285"/>
      <c r="N156" s="285"/>
      <c r="O156" s="285"/>
      <c r="P156" s="254"/>
      <c r="Q156" s="254"/>
      <c r="R156" s="254"/>
      <c r="S156" s="254"/>
      <c r="T156" s="254"/>
      <c r="U156" s="254"/>
    </row>
    <row r="157" spans="5:21" ht="12.75">
      <c r="E157" s="254"/>
      <c r="F157" s="254"/>
      <c r="G157" s="254"/>
      <c r="H157" s="254"/>
      <c r="I157" s="254"/>
      <c r="J157" s="283"/>
      <c r="K157" s="283"/>
      <c r="L157" s="284"/>
      <c r="M157" s="284"/>
      <c r="N157" s="284"/>
      <c r="O157" s="284"/>
      <c r="P157" s="254"/>
      <c r="Q157" s="254"/>
      <c r="R157" s="254"/>
      <c r="S157" s="254"/>
      <c r="T157" s="254"/>
      <c r="U157" s="254"/>
    </row>
    <row r="158" spans="5:21" ht="12.75">
      <c r="E158" s="254"/>
      <c r="F158" s="254"/>
      <c r="G158" s="254"/>
      <c r="H158" s="254"/>
      <c r="I158" s="254"/>
      <c r="J158" s="278"/>
      <c r="K158" s="278"/>
      <c r="L158" s="279"/>
      <c r="M158" s="279"/>
      <c r="N158" s="279"/>
      <c r="O158" s="279"/>
      <c r="P158" s="254"/>
      <c r="Q158" s="254"/>
      <c r="R158" s="254"/>
      <c r="S158" s="254"/>
      <c r="T158" s="254"/>
      <c r="U158" s="254"/>
    </row>
    <row r="159" spans="5:21" ht="12.75">
      <c r="E159" s="254"/>
      <c r="F159" s="254"/>
      <c r="G159" s="254"/>
      <c r="H159" s="254"/>
      <c r="I159" s="254"/>
      <c r="J159" s="257"/>
      <c r="K159" s="257"/>
      <c r="L159" s="266"/>
      <c r="M159" s="266"/>
      <c r="N159" s="266"/>
      <c r="O159" s="266"/>
      <c r="P159" s="254"/>
      <c r="Q159" s="254"/>
      <c r="R159" s="254"/>
      <c r="S159" s="254"/>
      <c r="T159" s="254"/>
      <c r="U159" s="254"/>
    </row>
    <row r="160" spans="5:21" ht="15.75">
      <c r="E160" s="289"/>
      <c r="F160" s="251"/>
      <c r="G160" s="251"/>
      <c r="H160" s="251"/>
      <c r="I160" s="251"/>
      <c r="J160" s="251"/>
      <c r="K160" s="251"/>
      <c r="L160" s="276"/>
      <c r="M160" s="276"/>
      <c r="N160" s="276"/>
      <c r="O160" s="276"/>
      <c r="P160" s="254"/>
      <c r="Q160" s="254"/>
      <c r="R160" s="254"/>
      <c r="S160" s="254"/>
      <c r="T160" s="254"/>
      <c r="U160" s="254"/>
    </row>
    <row r="161" spans="5:21" ht="12.75">
      <c r="E161" s="256"/>
      <c r="F161" s="254"/>
      <c r="G161" s="254"/>
      <c r="H161" s="254"/>
      <c r="I161" s="254"/>
      <c r="J161" s="275"/>
      <c r="K161" s="275"/>
      <c r="L161" s="276"/>
      <c r="M161" s="276"/>
      <c r="N161" s="276"/>
      <c r="O161" s="276"/>
      <c r="P161" s="254"/>
      <c r="Q161" s="254"/>
      <c r="R161" s="254"/>
      <c r="S161" s="254"/>
      <c r="T161" s="254"/>
      <c r="U161" s="254"/>
    </row>
    <row r="162" spans="5:21" ht="12.75">
      <c r="E162" s="256"/>
      <c r="F162" s="256"/>
      <c r="G162" s="256"/>
      <c r="H162" s="254"/>
      <c r="I162" s="254"/>
      <c r="J162" s="275"/>
      <c r="K162" s="275"/>
      <c r="L162" s="258"/>
      <c r="M162" s="258"/>
      <c r="N162" s="258"/>
      <c r="O162" s="258"/>
      <c r="P162" s="254"/>
      <c r="Q162" s="254"/>
      <c r="R162" s="254"/>
      <c r="S162" s="254"/>
      <c r="T162" s="254"/>
      <c r="U162" s="254"/>
    </row>
    <row r="163" spans="5:21" ht="12.75">
      <c r="E163" s="254"/>
      <c r="F163" s="254"/>
      <c r="G163" s="254"/>
      <c r="H163" s="256"/>
      <c r="I163" s="256"/>
      <c r="J163" s="257"/>
      <c r="K163" s="257"/>
      <c r="L163" s="276"/>
      <c r="M163" s="276"/>
      <c r="N163" s="276"/>
      <c r="O163" s="276"/>
      <c r="P163" s="254"/>
      <c r="Q163" s="254"/>
      <c r="R163" s="254"/>
      <c r="S163" s="254"/>
      <c r="T163" s="254"/>
      <c r="U163" s="254"/>
    </row>
    <row r="164" spans="5:21" ht="12.75">
      <c r="E164" s="254"/>
      <c r="F164" s="254"/>
      <c r="G164" s="254"/>
      <c r="H164" s="254"/>
      <c r="I164" s="254"/>
      <c r="J164" s="259"/>
      <c r="K164" s="259"/>
      <c r="L164" s="260"/>
      <c r="M164" s="260"/>
      <c r="N164" s="260"/>
      <c r="O164" s="260"/>
      <c r="P164" s="254"/>
      <c r="Q164" s="254"/>
      <c r="R164" s="254"/>
      <c r="S164" s="254"/>
      <c r="T164" s="254"/>
      <c r="U164" s="254"/>
    </row>
    <row r="165" spans="5:21" ht="12.75">
      <c r="E165" s="254"/>
      <c r="F165" s="256"/>
      <c r="G165" s="256"/>
      <c r="H165" s="254"/>
      <c r="I165" s="254"/>
      <c r="J165" s="257"/>
      <c r="K165" s="257"/>
      <c r="L165" s="258"/>
      <c r="M165" s="258"/>
      <c r="N165" s="258"/>
      <c r="O165" s="258"/>
      <c r="P165" s="254"/>
      <c r="Q165" s="254"/>
      <c r="R165" s="254"/>
      <c r="S165" s="254"/>
      <c r="T165" s="254"/>
      <c r="U165" s="254"/>
    </row>
    <row r="166" spans="5:21" ht="12.75">
      <c r="E166" s="254"/>
      <c r="F166" s="254"/>
      <c r="G166" s="254"/>
      <c r="H166" s="256"/>
      <c r="I166" s="256"/>
      <c r="J166" s="257"/>
      <c r="K166" s="257"/>
      <c r="L166" s="258"/>
      <c r="M166" s="258"/>
      <c r="N166" s="258"/>
      <c r="O166" s="258"/>
      <c r="P166" s="254"/>
      <c r="Q166" s="254"/>
      <c r="R166" s="254"/>
      <c r="S166" s="254"/>
      <c r="T166" s="254"/>
      <c r="U166" s="254"/>
    </row>
    <row r="167" spans="5:21" ht="12.75">
      <c r="E167" s="254"/>
      <c r="F167" s="254"/>
      <c r="G167" s="254"/>
      <c r="H167" s="254"/>
      <c r="I167" s="254"/>
      <c r="J167" s="263"/>
      <c r="K167" s="263"/>
      <c r="L167" s="265"/>
      <c r="M167" s="265"/>
      <c r="N167" s="265"/>
      <c r="O167" s="265"/>
      <c r="P167" s="254"/>
      <c r="Q167" s="254"/>
      <c r="R167" s="254"/>
      <c r="S167" s="254"/>
      <c r="T167" s="254"/>
      <c r="U167" s="254"/>
    </row>
    <row r="168" spans="5:21" ht="12.75">
      <c r="E168" s="254"/>
      <c r="F168" s="254"/>
      <c r="G168" s="254"/>
      <c r="H168" s="256"/>
      <c r="I168" s="256"/>
      <c r="J168" s="257"/>
      <c r="K168" s="257"/>
      <c r="L168" s="280"/>
      <c r="M168" s="280"/>
      <c r="N168" s="280"/>
      <c r="O168" s="280"/>
      <c r="P168" s="254"/>
      <c r="Q168" s="254"/>
      <c r="R168" s="254"/>
      <c r="S168" s="254"/>
      <c r="T168" s="254"/>
      <c r="U168" s="254"/>
    </row>
    <row r="169" spans="5:21" ht="12.75">
      <c r="E169" s="254"/>
      <c r="F169" s="254"/>
      <c r="G169" s="254"/>
      <c r="H169" s="254"/>
      <c r="I169" s="254"/>
      <c r="J169" s="257"/>
      <c r="K169" s="257"/>
      <c r="L169" s="265"/>
      <c r="M169" s="265"/>
      <c r="N169" s="265"/>
      <c r="O169" s="265"/>
      <c r="P169" s="254"/>
      <c r="Q169" s="254"/>
      <c r="R169" s="254"/>
      <c r="S169" s="254"/>
      <c r="T169" s="254"/>
      <c r="U169" s="254"/>
    </row>
    <row r="170" spans="5:21" ht="12.75">
      <c r="E170" s="254"/>
      <c r="F170" s="256"/>
      <c r="G170" s="256"/>
      <c r="H170" s="254"/>
      <c r="I170" s="254"/>
      <c r="J170" s="261"/>
      <c r="K170" s="261"/>
      <c r="L170" s="276"/>
      <c r="M170" s="276"/>
      <c r="N170" s="276"/>
      <c r="O170" s="276"/>
      <c r="P170" s="254"/>
      <c r="Q170" s="254"/>
      <c r="R170" s="254"/>
      <c r="S170" s="254"/>
      <c r="T170" s="254"/>
      <c r="U170" s="254"/>
    </row>
    <row r="171" spans="5:21" ht="12.75">
      <c r="E171" s="254"/>
      <c r="F171" s="254"/>
      <c r="G171" s="254"/>
      <c r="H171" s="256"/>
      <c r="I171" s="256"/>
      <c r="J171" s="261"/>
      <c r="K171" s="261"/>
      <c r="L171" s="290"/>
      <c r="M171" s="290"/>
      <c r="N171" s="290"/>
      <c r="O171" s="290"/>
      <c r="P171" s="254"/>
      <c r="Q171" s="254"/>
      <c r="R171" s="254"/>
      <c r="S171" s="254"/>
      <c r="T171" s="254"/>
      <c r="U171" s="254"/>
    </row>
    <row r="172" spans="5:21" ht="12.75">
      <c r="E172" s="254"/>
      <c r="F172" s="254"/>
      <c r="G172" s="254"/>
      <c r="H172" s="254"/>
      <c r="I172" s="254"/>
      <c r="J172" s="263"/>
      <c r="K172" s="263"/>
      <c r="L172" s="260"/>
      <c r="M172" s="260"/>
      <c r="N172" s="260"/>
      <c r="O172" s="260"/>
      <c r="P172" s="254"/>
      <c r="Q172" s="254"/>
      <c r="R172" s="254"/>
      <c r="S172" s="254"/>
      <c r="T172" s="254"/>
      <c r="U172" s="254"/>
    </row>
    <row r="173" spans="5:21" ht="12.75">
      <c r="E173" s="256"/>
      <c r="F173" s="254"/>
      <c r="G173" s="254"/>
      <c r="H173" s="254"/>
      <c r="I173" s="254"/>
      <c r="J173" s="275"/>
      <c r="K173" s="275"/>
      <c r="L173" s="276"/>
      <c r="M173" s="276"/>
      <c r="N173" s="276"/>
      <c r="O173" s="276"/>
      <c r="P173" s="254"/>
      <c r="Q173" s="254"/>
      <c r="R173" s="254"/>
      <c r="S173" s="254"/>
      <c r="T173" s="254"/>
      <c r="U173" s="254"/>
    </row>
    <row r="174" spans="5:21" ht="12.75">
      <c r="E174" s="254"/>
      <c r="F174" s="256"/>
      <c r="G174" s="256"/>
      <c r="H174" s="254"/>
      <c r="I174" s="254"/>
      <c r="J174" s="257"/>
      <c r="K174" s="257"/>
      <c r="L174" s="276"/>
      <c r="M174" s="276"/>
      <c r="N174" s="276"/>
      <c r="O174" s="276"/>
      <c r="P174" s="254"/>
      <c r="Q174" s="254"/>
      <c r="R174" s="254"/>
      <c r="S174" s="254"/>
      <c r="T174" s="254"/>
      <c r="U174" s="254"/>
    </row>
    <row r="175" spans="5:21" ht="12.75">
      <c r="E175" s="254"/>
      <c r="F175" s="254"/>
      <c r="G175" s="254"/>
      <c r="H175" s="256"/>
      <c r="I175" s="256"/>
      <c r="J175" s="257"/>
      <c r="K175" s="257"/>
      <c r="L175" s="258"/>
      <c r="M175" s="258"/>
      <c r="N175" s="258"/>
      <c r="O175" s="258"/>
      <c r="P175" s="254"/>
      <c r="Q175" s="254"/>
      <c r="R175" s="254"/>
      <c r="S175" s="254"/>
      <c r="T175" s="254"/>
      <c r="U175" s="254"/>
    </row>
    <row r="176" spans="5:21" ht="12.75">
      <c r="E176" s="254"/>
      <c r="F176" s="254"/>
      <c r="G176" s="254"/>
      <c r="H176" s="256"/>
      <c r="I176" s="256"/>
      <c r="J176" s="263"/>
      <c r="K176" s="263"/>
      <c r="L176" s="260"/>
      <c r="M176" s="260"/>
      <c r="N176" s="260"/>
      <c r="O176" s="260"/>
      <c r="P176" s="254"/>
      <c r="Q176" s="254"/>
      <c r="R176" s="254"/>
      <c r="S176" s="254"/>
      <c r="T176" s="254"/>
      <c r="U176" s="254"/>
    </row>
    <row r="177" spans="5:21" ht="12.75">
      <c r="E177" s="254"/>
      <c r="F177" s="254"/>
      <c r="G177" s="254"/>
      <c r="H177" s="256"/>
      <c r="I177" s="256"/>
      <c r="J177" s="257"/>
      <c r="K177" s="257"/>
      <c r="L177" s="258"/>
      <c r="M177" s="258"/>
      <c r="N177" s="258"/>
      <c r="O177" s="258"/>
      <c r="P177" s="254"/>
      <c r="Q177" s="254"/>
      <c r="R177" s="254"/>
      <c r="S177" s="254"/>
      <c r="T177" s="254"/>
      <c r="U177" s="254"/>
    </row>
    <row r="178" spans="5:21" ht="12.75">
      <c r="E178" s="254"/>
      <c r="F178" s="254"/>
      <c r="G178" s="254"/>
      <c r="H178" s="254"/>
      <c r="I178" s="254"/>
      <c r="J178" s="283"/>
      <c r="K178" s="283"/>
      <c r="L178" s="284"/>
      <c r="M178" s="284"/>
      <c r="N178" s="284"/>
      <c r="O178" s="284"/>
      <c r="P178" s="254"/>
      <c r="Q178" s="254"/>
      <c r="R178" s="254"/>
      <c r="S178" s="254"/>
      <c r="T178" s="254"/>
      <c r="U178" s="254"/>
    </row>
    <row r="179" spans="5:21" ht="12.75">
      <c r="E179" s="254"/>
      <c r="F179" s="254"/>
      <c r="G179" s="254"/>
      <c r="H179" s="256"/>
      <c r="I179" s="256"/>
      <c r="J179" s="261"/>
      <c r="K179" s="261"/>
      <c r="L179" s="285"/>
      <c r="M179" s="285"/>
      <c r="N179" s="285"/>
      <c r="O179" s="285"/>
      <c r="P179" s="254"/>
      <c r="Q179" s="254"/>
      <c r="R179" s="254"/>
      <c r="S179" s="254"/>
      <c r="T179" s="254"/>
      <c r="U179" s="254"/>
    </row>
    <row r="180" spans="5:21" ht="12.75">
      <c r="E180" s="254"/>
      <c r="F180" s="254"/>
      <c r="G180" s="254"/>
      <c r="H180" s="256"/>
      <c r="I180" s="256"/>
      <c r="J180" s="263"/>
      <c r="K180" s="263"/>
      <c r="L180" s="265"/>
      <c r="M180" s="265"/>
      <c r="N180" s="265"/>
      <c r="O180" s="265"/>
      <c r="P180" s="254"/>
      <c r="Q180" s="254"/>
      <c r="R180" s="254"/>
      <c r="S180" s="254"/>
      <c r="T180" s="254"/>
      <c r="U180" s="254"/>
    </row>
    <row r="181" spans="5:21" ht="12.75">
      <c r="E181" s="254"/>
      <c r="F181" s="254"/>
      <c r="G181" s="254"/>
      <c r="H181" s="254"/>
      <c r="I181" s="254"/>
      <c r="J181" s="283"/>
      <c r="K181" s="283"/>
      <c r="L181" s="291"/>
      <c r="M181" s="291"/>
      <c r="N181" s="291"/>
      <c r="O181" s="291"/>
      <c r="P181" s="254"/>
      <c r="Q181" s="254"/>
      <c r="R181" s="254"/>
      <c r="S181" s="254"/>
      <c r="T181" s="254"/>
      <c r="U181" s="254"/>
    </row>
    <row r="182" spans="5:21" ht="12.75">
      <c r="E182" s="254"/>
      <c r="F182" s="256"/>
      <c r="G182" s="256"/>
      <c r="H182" s="254"/>
      <c r="I182" s="254"/>
      <c r="J182" s="278"/>
      <c r="K182" s="278"/>
      <c r="L182" s="288"/>
      <c r="M182" s="288"/>
      <c r="N182" s="288"/>
      <c r="O182" s="288"/>
      <c r="P182" s="254"/>
      <c r="Q182" s="254"/>
      <c r="R182" s="254"/>
      <c r="S182" s="254"/>
      <c r="T182" s="254"/>
      <c r="U182" s="254"/>
    </row>
    <row r="183" spans="5:21" ht="12.75">
      <c r="E183" s="254"/>
      <c r="F183" s="254"/>
      <c r="G183" s="254"/>
      <c r="H183" s="256"/>
      <c r="I183" s="256"/>
      <c r="J183" s="278"/>
      <c r="K183" s="278"/>
      <c r="L183" s="258"/>
      <c r="M183" s="258"/>
      <c r="N183" s="258"/>
      <c r="O183" s="258"/>
      <c r="P183" s="254"/>
      <c r="Q183" s="254"/>
      <c r="R183" s="254"/>
      <c r="S183" s="254"/>
      <c r="T183" s="254"/>
      <c r="U183" s="254"/>
    </row>
    <row r="184" spans="5:21" ht="12.75">
      <c r="E184" s="254"/>
      <c r="F184" s="254"/>
      <c r="G184" s="254"/>
      <c r="H184" s="256"/>
      <c r="I184" s="256"/>
      <c r="J184" s="263"/>
      <c r="K184" s="263"/>
      <c r="L184" s="265"/>
      <c r="M184" s="265"/>
      <c r="N184" s="265"/>
      <c r="O184" s="265"/>
      <c r="P184" s="254"/>
      <c r="Q184" s="254"/>
      <c r="R184" s="254"/>
      <c r="S184" s="254"/>
      <c r="T184" s="254"/>
      <c r="U184" s="254"/>
    </row>
    <row r="185" spans="5:21" ht="12.75">
      <c r="E185" s="254"/>
      <c r="F185" s="254"/>
      <c r="G185" s="254"/>
      <c r="H185" s="256"/>
      <c r="I185" s="256"/>
      <c r="J185" s="263"/>
      <c r="K185" s="263"/>
      <c r="L185" s="265"/>
      <c r="M185" s="265"/>
      <c r="N185" s="265"/>
      <c r="O185" s="265"/>
      <c r="P185" s="254"/>
      <c r="Q185" s="254"/>
      <c r="R185" s="254"/>
      <c r="S185" s="254"/>
      <c r="T185" s="254"/>
      <c r="U185" s="254"/>
    </row>
    <row r="186" spans="5:21" ht="12.75">
      <c r="E186" s="254"/>
      <c r="F186" s="254"/>
      <c r="G186" s="254"/>
      <c r="H186" s="254"/>
      <c r="I186" s="254"/>
      <c r="J186" s="257"/>
      <c r="K186" s="257"/>
      <c r="L186" s="266"/>
      <c r="M186" s="266"/>
      <c r="N186" s="266"/>
      <c r="O186" s="266"/>
      <c r="P186" s="254"/>
      <c r="Q186" s="254"/>
      <c r="R186" s="254"/>
      <c r="S186" s="254"/>
      <c r="T186" s="254"/>
      <c r="U186" s="254"/>
    </row>
    <row r="187" spans="5:21" ht="18">
      <c r="E187" s="381"/>
      <c r="F187" s="382"/>
      <c r="G187" s="382"/>
      <c r="H187" s="382"/>
      <c r="I187" s="382"/>
      <c r="J187" s="382"/>
      <c r="K187" s="382"/>
      <c r="L187" s="382"/>
      <c r="M187" s="292"/>
      <c r="N187" s="292"/>
      <c r="O187" s="292"/>
      <c r="P187" s="254"/>
      <c r="Q187" s="254"/>
      <c r="R187" s="254"/>
      <c r="S187" s="254"/>
      <c r="T187" s="254"/>
      <c r="U187" s="254"/>
    </row>
    <row r="188" spans="5:21" ht="12.75">
      <c r="E188" s="280"/>
      <c r="F188" s="280"/>
      <c r="G188" s="280"/>
      <c r="H188" s="280"/>
      <c r="I188" s="280"/>
      <c r="J188" s="281"/>
      <c r="K188" s="281"/>
      <c r="L188" s="282"/>
      <c r="M188" s="282"/>
      <c r="N188" s="282"/>
      <c r="O188" s="282"/>
      <c r="P188" s="254"/>
      <c r="Q188" s="254"/>
      <c r="R188" s="254"/>
      <c r="S188" s="254"/>
      <c r="T188" s="254"/>
      <c r="U188" s="254"/>
    </row>
    <row r="189" spans="5:21" ht="12.75">
      <c r="E189" s="254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</row>
    <row r="190" spans="5:21" ht="15.75">
      <c r="E190" s="293"/>
      <c r="F190" s="256"/>
      <c r="G190" s="256"/>
      <c r="H190" s="256"/>
      <c r="I190" s="256"/>
      <c r="J190" s="134"/>
      <c r="K190" s="134"/>
      <c r="L190" s="294"/>
      <c r="M190" s="294"/>
      <c r="N190" s="294"/>
      <c r="O190" s="294"/>
      <c r="P190" s="254"/>
      <c r="Q190" s="254"/>
      <c r="R190" s="254"/>
      <c r="S190" s="254"/>
      <c r="T190" s="254"/>
      <c r="U190" s="254"/>
    </row>
    <row r="191" spans="5:21" ht="12.75">
      <c r="E191" s="256"/>
      <c r="F191" s="256"/>
      <c r="G191" s="256"/>
      <c r="H191" s="256"/>
      <c r="I191" s="256"/>
      <c r="J191" s="134"/>
      <c r="K191" s="134"/>
      <c r="L191" s="294"/>
      <c r="M191" s="294"/>
      <c r="N191" s="294"/>
      <c r="O191" s="294"/>
      <c r="P191" s="254"/>
      <c r="Q191" s="254"/>
      <c r="R191" s="254"/>
      <c r="S191" s="254"/>
      <c r="T191" s="254"/>
      <c r="U191" s="254"/>
    </row>
    <row r="192" spans="5:21" ht="12.75">
      <c r="E192" s="256"/>
      <c r="F192" s="256"/>
      <c r="G192" s="256"/>
      <c r="H192" s="256"/>
      <c r="I192" s="256"/>
      <c r="J192" s="134"/>
      <c r="K192" s="134"/>
      <c r="L192" s="294"/>
      <c r="M192" s="294"/>
      <c r="N192" s="294"/>
      <c r="O192" s="294"/>
      <c r="P192" s="254"/>
      <c r="Q192" s="254"/>
      <c r="R192" s="254"/>
      <c r="S192" s="254"/>
      <c r="T192" s="254"/>
      <c r="U192" s="254"/>
    </row>
    <row r="193" spans="5:21" ht="12.75">
      <c r="E193" s="256"/>
      <c r="F193" s="256"/>
      <c r="G193" s="256"/>
      <c r="H193" s="256"/>
      <c r="I193" s="256"/>
      <c r="J193" s="134"/>
      <c r="K193" s="134"/>
      <c r="L193" s="294"/>
      <c r="M193" s="294"/>
      <c r="N193" s="294"/>
      <c r="O193" s="294"/>
      <c r="P193" s="254"/>
      <c r="Q193" s="254"/>
      <c r="R193" s="254"/>
      <c r="S193" s="254"/>
      <c r="T193" s="254"/>
      <c r="U193" s="254"/>
    </row>
    <row r="194" spans="5:21" ht="12.75">
      <c r="E194" s="256"/>
      <c r="F194" s="256"/>
      <c r="G194" s="256"/>
      <c r="H194" s="256"/>
      <c r="I194" s="256"/>
      <c r="J194" s="134"/>
      <c r="K194" s="134"/>
      <c r="L194" s="294"/>
      <c r="M194" s="294"/>
      <c r="N194" s="294"/>
      <c r="O194" s="294"/>
      <c r="P194" s="254"/>
      <c r="Q194" s="254"/>
      <c r="R194" s="254"/>
      <c r="S194" s="254"/>
      <c r="T194" s="254"/>
      <c r="U194" s="254"/>
    </row>
    <row r="195" spans="5:21" ht="12.75">
      <c r="E195" s="256"/>
      <c r="F195" s="256"/>
      <c r="G195" s="256"/>
      <c r="H195" s="256"/>
      <c r="I195" s="256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</row>
    <row r="196" spans="5:21" ht="12.75">
      <c r="E196" s="256"/>
      <c r="F196" s="256"/>
      <c r="G196" s="256"/>
      <c r="H196" s="256"/>
      <c r="I196" s="256"/>
      <c r="J196" s="134"/>
      <c r="K196" s="134"/>
      <c r="L196" s="294"/>
      <c r="M196" s="294"/>
      <c r="N196" s="294"/>
      <c r="O196" s="294"/>
      <c r="P196" s="254"/>
      <c r="Q196" s="254"/>
      <c r="R196" s="254"/>
      <c r="S196" s="254"/>
      <c r="T196" s="254"/>
      <c r="U196" s="254"/>
    </row>
    <row r="197" spans="5:21" ht="12.75">
      <c r="E197" s="256"/>
      <c r="F197" s="256"/>
      <c r="G197" s="256"/>
      <c r="H197" s="256"/>
      <c r="I197" s="256"/>
      <c r="J197" s="134"/>
      <c r="K197" s="134"/>
      <c r="L197" s="295"/>
      <c r="M197" s="295"/>
      <c r="N197" s="295"/>
      <c r="O197" s="295"/>
      <c r="P197" s="254"/>
      <c r="Q197" s="254"/>
      <c r="R197" s="254"/>
      <c r="S197" s="254"/>
      <c r="T197" s="254"/>
      <c r="U197" s="254"/>
    </row>
    <row r="198" spans="5:21" ht="12.75">
      <c r="E198" s="256"/>
      <c r="F198" s="256"/>
      <c r="G198" s="256"/>
      <c r="H198" s="256"/>
      <c r="I198" s="256"/>
      <c r="J198" s="134"/>
      <c r="K198" s="134"/>
      <c r="L198" s="294"/>
      <c r="M198" s="294"/>
      <c r="N198" s="294"/>
      <c r="O198" s="294"/>
      <c r="P198" s="254"/>
      <c r="Q198" s="254"/>
      <c r="R198" s="254"/>
      <c r="S198" s="254"/>
      <c r="T198" s="254"/>
      <c r="U198" s="254"/>
    </row>
    <row r="199" spans="5:21" ht="12.75">
      <c r="E199" s="256"/>
      <c r="F199" s="256"/>
      <c r="G199" s="256"/>
      <c r="H199" s="256"/>
      <c r="I199" s="256"/>
      <c r="J199" s="134"/>
      <c r="K199" s="134"/>
      <c r="L199" s="280"/>
      <c r="M199" s="280"/>
      <c r="N199" s="280"/>
      <c r="O199" s="280"/>
      <c r="P199" s="254"/>
      <c r="Q199" s="254"/>
      <c r="R199" s="254"/>
      <c r="S199" s="254"/>
      <c r="T199" s="254"/>
      <c r="U199" s="254"/>
    </row>
    <row r="200" spans="5:21" ht="12.75">
      <c r="E200" s="254"/>
      <c r="F200" s="254"/>
      <c r="G200" s="254"/>
      <c r="H200" s="254"/>
      <c r="I200" s="254"/>
      <c r="J200" s="263"/>
      <c r="K200" s="263"/>
      <c r="L200" s="296"/>
      <c r="M200" s="296"/>
      <c r="N200" s="296"/>
      <c r="O200" s="296"/>
      <c r="P200" s="254"/>
      <c r="Q200" s="254"/>
      <c r="R200" s="254"/>
      <c r="S200" s="254"/>
      <c r="T200" s="254"/>
      <c r="U200" s="254"/>
    </row>
    <row r="201" spans="5:21" ht="12.75">
      <c r="E201" s="254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</row>
    <row r="202" spans="5:21" ht="12.75">
      <c r="E202" s="254"/>
      <c r="F202" s="254"/>
      <c r="G202" s="254"/>
      <c r="H202" s="254"/>
      <c r="I202" s="254"/>
      <c r="J202" s="254"/>
      <c r="K202" s="254"/>
      <c r="L202" s="254"/>
      <c r="M202" s="254"/>
      <c r="N202" s="254"/>
      <c r="O202" s="254"/>
      <c r="P202" s="254"/>
      <c r="Q202" s="254"/>
      <c r="R202" s="254"/>
      <c r="S202" s="254"/>
      <c r="T202" s="254"/>
      <c r="U202" s="254"/>
    </row>
    <row r="203" spans="5:21" ht="12.75">
      <c r="E203" s="254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  <c r="U203" s="254"/>
    </row>
    <row r="204" spans="5:21" ht="12.75">
      <c r="E204" s="254"/>
      <c r="F204" s="254"/>
      <c r="G204" s="254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</row>
    <row r="205" spans="5:21" ht="12.75">
      <c r="E205" s="254"/>
      <c r="F205" s="254"/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</row>
    <row r="206" spans="5:21" ht="12.75"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4"/>
      <c r="P206" s="254"/>
      <c r="Q206" s="254"/>
      <c r="R206" s="254"/>
      <c r="S206" s="254"/>
      <c r="T206" s="254"/>
      <c r="U206" s="254"/>
    </row>
    <row r="207" spans="5:21" ht="12.75"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</row>
    <row r="208" spans="5:21" ht="12.75">
      <c r="E208" s="254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  <c r="U208" s="254"/>
    </row>
    <row r="209" spans="5:21" ht="12.75">
      <c r="E209" s="254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254"/>
      <c r="S209" s="254"/>
      <c r="T209" s="254"/>
      <c r="U209" s="254"/>
    </row>
    <row r="210" spans="5:21" ht="12.75">
      <c r="E210" s="254"/>
      <c r="F210" s="254"/>
      <c r="G210" s="254"/>
      <c r="H210" s="254"/>
      <c r="I210" s="254"/>
      <c r="J210" s="254"/>
      <c r="K210" s="254"/>
      <c r="L210" s="254"/>
      <c r="M210" s="254"/>
      <c r="N210" s="254"/>
      <c r="O210" s="254"/>
      <c r="P210" s="254"/>
      <c r="Q210" s="254"/>
      <c r="R210" s="254"/>
      <c r="S210" s="254"/>
      <c r="T210" s="254"/>
      <c r="U210" s="254"/>
    </row>
    <row r="211" spans="5:21" ht="12.75">
      <c r="E211" s="254"/>
      <c r="F211" s="254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4"/>
      <c r="R211" s="254"/>
      <c r="S211" s="254"/>
      <c r="T211" s="254"/>
      <c r="U211" s="254"/>
    </row>
    <row r="212" spans="5:21" ht="12.75">
      <c r="E212" s="254"/>
      <c r="F212" s="25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</row>
    <row r="213" spans="5:21" ht="12.75">
      <c r="E213" s="254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</row>
    <row r="214" spans="5:21" ht="12.75">
      <c r="E214" s="254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</row>
    <row r="215" spans="5:21" ht="12.75">
      <c r="E215" s="254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  <c r="U215" s="254"/>
    </row>
    <row r="216" spans="5:21" ht="12.75">
      <c r="E216" s="254"/>
      <c r="F216" s="254"/>
      <c r="G216" s="254"/>
      <c r="H216" s="254"/>
      <c r="I216" s="254"/>
      <c r="J216" s="254"/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  <c r="U216" s="254"/>
    </row>
    <row r="217" spans="5:21" ht="12.75">
      <c r="E217" s="254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54"/>
    </row>
    <row r="218" spans="5:21" ht="12.75">
      <c r="E218" s="254"/>
      <c r="F218" s="254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  <c r="U218" s="254"/>
    </row>
    <row r="219" spans="5:21" ht="12.75">
      <c r="E219" s="254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</row>
    <row r="220" spans="5:21" ht="12.75">
      <c r="E220" s="254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4"/>
      <c r="R220" s="254"/>
      <c r="S220" s="254"/>
      <c r="T220" s="254"/>
      <c r="U220" s="254"/>
    </row>
    <row r="221" spans="5:21" ht="12.75">
      <c r="E221" s="254"/>
      <c r="F221" s="254"/>
      <c r="G221" s="254"/>
      <c r="H221" s="254"/>
      <c r="I221" s="254"/>
      <c r="J221" s="254"/>
      <c r="K221" s="254"/>
      <c r="L221" s="254"/>
      <c r="M221" s="254"/>
      <c r="N221" s="254"/>
      <c r="O221" s="254"/>
      <c r="P221" s="254"/>
      <c r="Q221" s="254"/>
      <c r="R221" s="254"/>
      <c r="S221" s="254"/>
      <c r="T221" s="254"/>
      <c r="U221" s="254"/>
    </row>
    <row r="222" spans="5:21" ht="12.75"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</row>
    <row r="223" spans="5:21" ht="12.75">
      <c r="E223" s="254"/>
      <c r="F223" s="254"/>
      <c r="G223" s="254"/>
      <c r="H223" s="254"/>
      <c r="I223" s="254"/>
      <c r="J223" s="254"/>
      <c r="K223" s="254"/>
      <c r="L223" s="254"/>
      <c r="M223" s="254"/>
      <c r="N223" s="254"/>
      <c r="O223" s="254"/>
      <c r="P223" s="254"/>
      <c r="Q223" s="254"/>
      <c r="R223" s="254"/>
      <c r="S223" s="254"/>
      <c r="T223" s="254"/>
      <c r="U223" s="254"/>
    </row>
    <row r="224" spans="5:21" ht="12.75">
      <c r="E224" s="254"/>
      <c r="F224" s="254"/>
      <c r="G224" s="254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54"/>
      <c r="T224" s="254"/>
      <c r="U224" s="254"/>
    </row>
    <row r="225" spans="5:21" ht="12.75">
      <c r="E225" s="254"/>
      <c r="F225" s="254"/>
      <c r="G225" s="254"/>
      <c r="H225" s="254"/>
      <c r="I225" s="254"/>
      <c r="J225" s="254"/>
      <c r="K225" s="254"/>
      <c r="L225" s="254"/>
      <c r="M225" s="254"/>
      <c r="N225" s="254"/>
      <c r="O225" s="254"/>
      <c r="P225" s="254"/>
      <c r="Q225" s="254"/>
      <c r="R225" s="254"/>
      <c r="S225" s="254"/>
      <c r="T225" s="254"/>
      <c r="U225" s="254"/>
    </row>
    <row r="226" spans="5:21" ht="12.75">
      <c r="E226" s="254"/>
      <c r="F226" s="254"/>
      <c r="G226" s="254"/>
      <c r="H226" s="254"/>
      <c r="I226" s="254"/>
      <c r="J226" s="254"/>
      <c r="K226" s="254"/>
      <c r="L226" s="254"/>
      <c r="M226" s="254"/>
      <c r="N226" s="254"/>
      <c r="O226" s="254"/>
      <c r="P226" s="254"/>
      <c r="Q226" s="254"/>
      <c r="R226" s="254"/>
      <c r="S226" s="254"/>
      <c r="T226" s="254"/>
      <c r="U226" s="254"/>
    </row>
    <row r="227" spans="5:21" ht="12.75">
      <c r="E227" s="254"/>
      <c r="F227" s="254"/>
      <c r="G227" s="254"/>
      <c r="H227" s="254"/>
      <c r="I227" s="254"/>
      <c r="J227" s="254"/>
      <c r="K227" s="254"/>
      <c r="L227" s="254"/>
      <c r="M227" s="254"/>
      <c r="N227" s="254"/>
      <c r="O227" s="254"/>
      <c r="P227" s="254"/>
      <c r="Q227" s="254"/>
      <c r="R227" s="254"/>
      <c r="S227" s="254"/>
      <c r="T227" s="254"/>
      <c r="U227" s="254"/>
    </row>
    <row r="228" spans="5:21" ht="12.75"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  <c r="S228" s="254"/>
      <c r="T228" s="254"/>
      <c r="U228" s="254"/>
    </row>
    <row r="229" spans="5:21" ht="12.75">
      <c r="E229" s="254"/>
      <c r="F229" s="254"/>
      <c r="G229" s="254"/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254"/>
      <c r="T229" s="254"/>
      <c r="U229" s="254"/>
    </row>
    <row r="230" spans="5:21" ht="12.75">
      <c r="E230" s="254"/>
      <c r="F230" s="254"/>
      <c r="G230" s="254"/>
      <c r="H230" s="254"/>
      <c r="I230" s="254"/>
      <c r="J230" s="254"/>
      <c r="K230" s="254"/>
      <c r="L230" s="254"/>
      <c r="M230" s="254"/>
      <c r="N230" s="254"/>
      <c r="O230" s="254"/>
      <c r="P230" s="254"/>
      <c r="Q230" s="254"/>
      <c r="R230" s="254"/>
      <c r="S230" s="254"/>
      <c r="T230" s="254"/>
      <c r="U230" s="254"/>
    </row>
    <row r="231" spans="5:21" ht="12.75">
      <c r="E231" s="254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</row>
    <row r="232" spans="5:21" ht="12.75">
      <c r="E232" s="254"/>
      <c r="F232" s="254"/>
      <c r="G232" s="254"/>
      <c r="H232" s="254"/>
      <c r="I232" s="254"/>
      <c r="J232" s="254"/>
      <c r="K232" s="254"/>
      <c r="L232" s="254"/>
      <c r="M232" s="254"/>
      <c r="N232" s="254"/>
      <c r="O232" s="254"/>
      <c r="P232" s="254"/>
      <c r="Q232" s="254"/>
      <c r="R232" s="254"/>
      <c r="S232" s="254"/>
      <c r="T232" s="254"/>
      <c r="U232" s="254"/>
    </row>
    <row r="233" spans="5:21" ht="12.75">
      <c r="E233" s="254"/>
      <c r="F233" s="254"/>
      <c r="G233" s="254"/>
      <c r="H233" s="254"/>
      <c r="I233" s="254"/>
      <c r="J233" s="254"/>
      <c r="K233" s="254"/>
      <c r="L233" s="254"/>
      <c r="M233" s="254"/>
      <c r="N233" s="254"/>
      <c r="O233" s="254"/>
      <c r="P233" s="254"/>
      <c r="Q233" s="254"/>
      <c r="R233" s="254"/>
      <c r="S233" s="254"/>
      <c r="T233" s="254"/>
      <c r="U233" s="254"/>
    </row>
    <row r="234" spans="5:21" ht="12.75">
      <c r="E234" s="254"/>
      <c r="F234" s="254"/>
      <c r="G234" s="254"/>
      <c r="H234" s="254"/>
      <c r="I234" s="254"/>
      <c r="J234" s="254"/>
      <c r="K234" s="254"/>
      <c r="L234" s="254"/>
      <c r="M234" s="254"/>
      <c r="N234" s="254"/>
      <c r="O234" s="254"/>
      <c r="P234" s="254"/>
      <c r="Q234" s="254"/>
      <c r="R234" s="254"/>
      <c r="S234" s="254"/>
      <c r="T234" s="254"/>
      <c r="U234" s="254"/>
    </row>
    <row r="235" spans="5:21" ht="12.75">
      <c r="E235" s="254"/>
      <c r="F235" s="254"/>
      <c r="G235" s="254"/>
      <c r="H235" s="254"/>
      <c r="I235" s="254"/>
      <c r="J235" s="254"/>
      <c r="K235" s="254"/>
      <c r="L235" s="254"/>
      <c r="M235" s="254"/>
      <c r="N235" s="254"/>
      <c r="O235" s="254"/>
      <c r="P235" s="254"/>
      <c r="Q235" s="254"/>
      <c r="R235" s="254"/>
      <c r="S235" s="254"/>
      <c r="T235" s="254"/>
      <c r="U235" s="254"/>
    </row>
    <row r="236" spans="5:21" ht="12.75">
      <c r="E236" s="254"/>
      <c r="F236" s="254"/>
      <c r="G236" s="254"/>
      <c r="H236" s="254"/>
      <c r="I236" s="254"/>
      <c r="J236" s="254"/>
      <c r="K236" s="254"/>
      <c r="L236" s="254"/>
      <c r="M236" s="254"/>
      <c r="N236" s="254"/>
      <c r="O236" s="254"/>
      <c r="P236" s="254"/>
      <c r="Q236" s="254"/>
      <c r="R236" s="254"/>
      <c r="S236" s="254"/>
      <c r="T236" s="254"/>
      <c r="U236" s="254"/>
    </row>
    <row r="237" spans="5:21" ht="12.75">
      <c r="E237" s="254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</row>
    <row r="238" spans="5:21" ht="12.75">
      <c r="E238" s="254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</row>
    <row r="239" spans="5:21" ht="12.75">
      <c r="E239" s="254"/>
      <c r="F239" s="254"/>
      <c r="G239" s="254"/>
      <c r="H239" s="254"/>
      <c r="I239" s="254"/>
      <c r="J239" s="254"/>
      <c r="K239" s="254"/>
      <c r="L239" s="254"/>
      <c r="M239" s="254"/>
      <c r="N239" s="254"/>
      <c r="O239" s="254"/>
      <c r="P239" s="254"/>
      <c r="Q239" s="254"/>
      <c r="R239" s="254"/>
      <c r="S239" s="254"/>
      <c r="T239" s="254"/>
      <c r="U239" s="254"/>
    </row>
    <row r="240" spans="5:21" ht="12.75">
      <c r="E240" s="254"/>
      <c r="F240" s="254"/>
      <c r="G240" s="254"/>
      <c r="H240" s="254"/>
      <c r="I240" s="254"/>
      <c r="J240" s="254"/>
      <c r="K240" s="254"/>
      <c r="L240" s="254"/>
      <c r="M240" s="254"/>
      <c r="N240" s="254"/>
      <c r="O240" s="254"/>
      <c r="P240" s="254"/>
      <c r="Q240" s="254"/>
      <c r="R240" s="254"/>
      <c r="S240" s="254"/>
      <c r="T240" s="254"/>
      <c r="U240" s="254"/>
    </row>
    <row r="241" spans="5:21" ht="12.75">
      <c r="E241" s="254"/>
      <c r="F241" s="254"/>
      <c r="G241" s="254"/>
      <c r="H241" s="254"/>
      <c r="I241" s="254"/>
      <c r="J241" s="254"/>
      <c r="K241" s="254"/>
      <c r="L241" s="254"/>
      <c r="M241" s="254"/>
      <c r="N241" s="254"/>
      <c r="O241" s="254"/>
      <c r="P241" s="254"/>
      <c r="Q241" s="254"/>
      <c r="R241" s="254"/>
      <c r="S241" s="254"/>
      <c r="T241" s="254"/>
      <c r="U241" s="254"/>
    </row>
  </sheetData>
  <sheetProtection/>
  <mergeCells count="7">
    <mergeCell ref="E1:U1"/>
    <mergeCell ref="F70:U70"/>
    <mergeCell ref="F72:U72"/>
    <mergeCell ref="F73:U73"/>
    <mergeCell ref="F74:U74"/>
    <mergeCell ref="E187:L187"/>
    <mergeCell ref="F3:U3"/>
  </mergeCells>
  <printOptions/>
  <pageMargins left="0.25" right="0.25" top="0.75" bottom="0.75" header="0.3" footer="0.3"/>
  <pageSetup fitToHeight="0" fitToWidth="1" horizontalDpi="600" verticalDpi="600" orientation="landscape" paperSize="9" scale="32" r:id="rId2"/>
  <ignoredErrors>
    <ignoredError sqref="D19:D20 D36:D38 D42 D4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3"/>
  <sheetViews>
    <sheetView view="pageLayout" workbookViewId="0" topLeftCell="B7">
      <selection activeCell="D16" sqref="D16"/>
    </sheetView>
  </sheetViews>
  <sheetFormatPr defaultColWidth="11.421875" defaultRowHeight="12.75"/>
  <cols>
    <col min="1" max="1" width="12.57421875" style="17" customWidth="1"/>
    <col min="2" max="2" width="58.140625" style="18" customWidth="1"/>
    <col min="3" max="4" width="20.28125" style="1" customWidth="1"/>
    <col min="5" max="5" width="14.28125" style="1" customWidth="1"/>
    <col min="6" max="8" width="14.28125" style="125" customWidth="1"/>
    <col min="9" max="9" width="14.28125" style="1" customWidth="1"/>
    <col min="10" max="10" width="14.28125" style="125" customWidth="1"/>
    <col min="11" max="11" width="14.28125" style="1" customWidth="1"/>
    <col min="12" max="12" width="14.28125" style="125" customWidth="1"/>
    <col min="13" max="13" width="14.28125" style="1" customWidth="1"/>
    <col min="14" max="14" width="14.28125" style="125" customWidth="1"/>
    <col min="15" max="15" width="14.28125" style="1" customWidth="1"/>
    <col min="16" max="16" width="14.28125" style="125" customWidth="1"/>
    <col min="17" max="17" width="14.28125" style="1" customWidth="1"/>
    <col min="18" max="18" width="14.28125" style="125" customWidth="1"/>
    <col min="19" max="19" width="14.28125" style="1" customWidth="1"/>
    <col min="20" max="20" width="14.28125" style="125" customWidth="1"/>
    <col min="21" max="21" width="14.28125" style="1" customWidth="1"/>
    <col min="22" max="22" width="14.28125" style="126" customWidth="1"/>
    <col min="23" max="16384" width="11.421875" style="2" customWidth="1"/>
  </cols>
  <sheetData>
    <row r="1" spans="1:22" ht="18" customHeight="1">
      <c r="A1" s="386" t="s">
        <v>338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135"/>
    </row>
    <row r="2" spans="1:21" s="135" customFormat="1" ht="8.25" customHeight="1" thickBo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2" s="3" customFormat="1" ht="98.25" customHeight="1">
      <c r="A3" s="41" t="s">
        <v>10</v>
      </c>
      <c r="B3" s="49" t="s">
        <v>11</v>
      </c>
      <c r="C3" s="153" t="s">
        <v>157</v>
      </c>
      <c r="D3" s="209" t="s">
        <v>338</v>
      </c>
      <c r="E3" s="56" t="s">
        <v>324</v>
      </c>
      <c r="F3" s="165" t="s">
        <v>325</v>
      </c>
      <c r="G3" s="241" t="s">
        <v>118</v>
      </c>
      <c r="H3" s="225" t="s">
        <v>54</v>
      </c>
      <c r="I3" s="56" t="s">
        <v>119</v>
      </c>
      <c r="J3" s="165" t="s">
        <v>55</v>
      </c>
      <c r="K3" s="52" t="s">
        <v>121</v>
      </c>
      <c r="L3" s="182" t="s">
        <v>56</v>
      </c>
      <c r="M3" s="56" t="s">
        <v>122</v>
      </c>
      <c r="N3" s="165" t="s">
        <v>57</v>
      </c>
      <c r="O3" s="194" t="s">
        <v>123</v>
      </c>
      <c r="P3" s="182" t="s">
        <v>61</v>
      </c>
      <c r="Q3" s="56" t="s">
        <v>322</v>
      </c>
      <c r="R3" s="165" t="s">
        <v>58</v>
      </c>
      <c r="S3" s="52" t="s">
        <v>323</v>
      </c>
      <c r="T3" s="182" t="s">
        <v>59</v>
      </c>
      <c r="U3" s="56" t="s">
        <v>128</v>
      </c>
      <c r="V3" s="127" t="s">
        <v>60</v>
      </c>
    </row>
    <row r="4" spans="1:22" ht="12.75">
      <c r="A4" s="42"/>
      <c r="B4" s="50"/>
      <c r="C4" s="154"/>
      <c r="D4" s="210"/>
      <c r="E4" s="57"/>
      <c r="F4" s="131"/>
      <c r="G4" s="226"/>
      <c r="H4" s="190"/>
      <c r="I4" s="57"/>
      <c r="J4" s="131"/>
      <c r="K4" s="53"/>
      <c r="L4" s="183"/>
      <c r="M4" s="57"/>
      <c r="N4" s="131"/>
      <c r="O4" s="53"/>
      <c r="P4" s="183"/>
      <c r="Q4" s="57"/>
      <c r="R4" s="131"/>
      <c r="S4" s="53"/>
      <c r="T4" s="183"/>
      <c r="U4" s="57"/>
      <c r="V4" s="128"/>
    </row>
    <row r="5" spans="1:23" s="3" customFormat="1" ht="12.75">
      <c r="A5" s="43"/>
      <c r="B5" s="123" t="s">
        <v>333</v>
      </c>
      <c r="C5" s="155">
        <f aca="true" t="shared" si="0" ref="C5:V5">SUM(C8+C146)</f>
        <v>876134.5699999998</v>
      </c>
      <c r="D5" s="161">
        <v>440142.29</v>
      </c>
      <c r="E5" s="166">
        <f t="shared" si="0"/>
        <v>111868.86</v>
      </c>
      <c r="F5" s="132">
        <f t="shared" si="0"/>
        <v>64059.41000000001</v>
      </c>
      <c r="G5" s="227">
        <f t="shared" si="0"/>
        <v>0</v>
      </c>
      <c r="H5" s="132">
        <f t="shared" si="0"/>
        <v>0</v>
      </c>
      <c r="I5" s="166">
        <f t="shared" si="0"/>
        <v>0</v>
      </c>
      <c r="J5" s="132">
        <f t="shared" si="0"/>
        <v>0</v>
      </c>
      <c r="K5" s="199">
        <f t="shared" si="0"/>
        <v>14280</v>
      </c>
      <c r="L5" s="158">
        <f t="shared" si="0"/>
        <v>0</v>
      </c>
      <c r="M5" s="199">
        <f t="shared" si="0"/>
        <v>739899.7099999998</v>
      </c>
      <c r="N5" s="158">
        <f t="shared" si="0"/>
        <v>375285.44999999995</v>
      </c>
      <c r="O5" s="199">
        <f t="shared" si="0"/>
        <v>0</v>
      </c>
      <c r="P5" s="158">
        <f t="shared" si="0"/>
        <v>0</v>
      </c>
      <c r="Q5" s="199">
        <f t="shared" si="0"/>
        <v>10086</v>
      </c>
      <c r="R5" s="158">
        <f t="shared" si="0"/>
        <v>797.43</v>
      </c>
      <c r="S5" s="200">
        <f t="shared" si="0"/>
        <v>0</v>
      </c>
      <c r="T5" s="201">
        <f t="shared" si="0"/>
        <v>0</v>
      </c>
      <c r="U5" s="166">
        <f t="shared" si="0"/>
        <v>0</v>
      </c>
      <c r="V5" s="132">
        <f t="shared" si="0"/>
        <v>0</v>
      </c>
      <c r="W5" s="297"/>
    </row>
    <row r="6" spans="1:22" s="3" customFormat="1" ht="12.75">
      <c r="A6" s="44" t="s">
        <v>29</v>
      </c>
      <c r="B6" s="51" t="s">
        <v>30</v>
      </c>
      <c r="C6" s="156"/>
      <c r="D6" s="162"/>
      <c r="E6" s="58"/>
      <c r="F6" s="124"/>
      <c r="G6" s="242"/>
      <c r="H6" s="184"/>
      <c r="I6" s="181"/>
      <c r="J6" s="160"/>
      <c r="K6" s="181"/>
      <c r="L6" s="160"/>
      <c r="M6" s="181"/>
      <c r="N6" s="160"/>
      <c r="O6" s="181"/>
      <c r="P6" s="160"/>
      <c r="Q6" s="181"/>
      <c r="R6" s="160"/>
      <c r="S6" s="202"/>
      <c r="T6" s="203"/>
      <c r="U6" s="181"/>
      <c r="V6" s="208"/>
    </row>
    <row r="7" spans="1:22" s="3" customFormat="1" ht="12.75" customHeight="1">
      <c r="A7" s="307" t="s">
        <v>28</v>
      </c>
      <c r="B7" s="308" t="s">
        <v>31</v>
      </c>
      <c r="C7" s="309"/>
      <c r="D7" s="310"/>
      <c r="E7" s="311"/>
      <c r="F7" s="312"/>
      <c r="G7" s="313"/>
      <c r="H7" s="314"/>
      <c r="I7" s="315"/>
      <c r="J7" s="316"/>
      <c r="K7" s="315"/>
      <c r="L7" s="316"/>
      <c r="M7" s="315"/>
      <c r="N7" s="316"/>
      <c r="O7" s="315"/>
      <c r="P7" s="316"/>
      <c r="Q7" s="315"/>
      <c r="R7" s="316"/>
      <c r="S7" s="317"/>
      <c r="T7" s="318"/>
      <c r="U7" s="315"/>
      <c r="V7" s="316"/>
    </row>
    <row r="8" spans="1:22" s="106" customFormat="1" ht="15.75">
      <c r="A8" s="319">
        <v>3</v>
      </c>
      <c r="B8" s="319" t="s">
        <v>160</v>
      </c>
      <c r="C8" s="320">
        <f>SUM(C9+C32+C105+C109+C119+C131)</f>
        <v>860872.9999999999</v>
      </c>
      <c r="D8" s="321">
        <f>SUM(D9+D32+D105+D109+D119+D131)</f>
        <v>439968.07</v>
      </c>
      <c r="E8" s="322">
        <f aca="true" t="shared" si="1" ref="E8:V8">SUM(E9+E32+E105+E109+E119+E131)</f>
        <v>111868.86</v>
      </c>
      <c r="F8" s="323">
        <f t="shared" si="1"/>
        <v>64059.41000000001</v>
      </c>
      <c r="G8" s="324">
        <f>SUM(G9+G32+G105+G109+G119+G131)</f>
        <v>0</v>
      </c>
      <c r="H8" s="325">
        <f>SUM(H9+H32+H105+H109+H119+H131)</f>
        <v>0</v>
      </c>
      <c r="I8" s="322">
        <f t="shared" si="1"/>
        <v>0</v>
      </c>
      <c r="J8" s="326">
        <f t="shared" si="1"/>
        <v>0</v>
      </c>
      <c r="K8" s="322">
        <f t="shared" si="1"/>
        <v>14280</v>
      </c>
      <c r="L8" s="326">
        <f t="shared" si="1"/>
        <v>0</v>
      </c>
      <c r="M8" s="322">
        <f t="shared" si="1"/>
        <v>733926.7099999998</v>
      </c>
      <c r="N8" s="326">
        <f t="shared" si="1"/>
        <v>375111.23</v>
      </c>
      <c r="O8" s="322">
        <f t="shared" si="1"/>
        <v>0</v>
      </c>
      <c r="P8" s="326">
        <f t="shared" si="1"/>
        <v>0</v>
      </c>
      <c r="Q8" s="322">
        <f t="shared" si="1"/>
        <v>797.43</v>
      </c>
      <c r="R8" s="326">
        <f t="shared" si="1"/>
        <v>797.43</v>
      </c>
      <c r="S8" s="327">
        <f t="shared" si="1"/>
        <v>0</v>
      </c>
      <c r="T8" s="328">
        <f t="shared" si="1"/>
        <v>0</v>
      </c>
      <c r="U8" s="322">
        <f t="shared" si="1"/>
        <v>0</v>
      </c>
      <c r="V8" s="326">
        <f t="shared" si="1"/>
        <v>0</v>
      </c>
    </row>
    <row r="9" spans="1:22" s="107" customFormat="1" ht="15">
      <c r="A9" s="113">
        <v>31</v>
      </c>
      <c r="B9" s="113" t="s">
        <v>12</v>
      </c>
      <c r="C9" s="157">
        <f>SUM(C10+C18+C26)</f>
        <v>695230.0899999999</v>
      </c>
      <c r="D9" s="163">
        <f aca="true" t="shared" si="2" ref="D9:V9">SUM(D10+D18+D26)</f>
        <v>344053.82</v>
      </c>
      <c r="E9" s="180">
        <f t="shared" si="2"/>
        <v>3046.09</v>
      </c>
      <c r="F9" s="179">
        <f t="shared" si="2"/>
        <v>2599.3799999999997</v>
      </c>
      <c r="G9" s="243">
        <f>SUM(G10+G18+G26)</f>
        <v>0</v>
      </c>
      <c r="H9" s="228">
        <f>SUM(H10+H18+H26)</f>
        <v>0</v>
      </c>
      <c r="I9" s="180">
        <f t="shared" si="2"/>
        <v>0</v>
      </c>
      <c r="J9" s="159">
        <f t="shared" si="2"/>
        <v>0</v>
      </c>
      <c r="K9" s="180">
        <f t="shared" si="2"/>
        <v>0</v>
      </c>
      <c r="L9" s="159">
        <f t="shared" si="2"/>
        <v>0</v>
      </c>
      <c r="M9" s="180">
        <f t="shared" si="2"/>
        <v>692183.9999999999</v>
      </c>
      <c r="N9" s="159">
        <f t="shared" si="2"/>
        <v>341454.44</v>
      </c>
      <c r="O9" s="180">
        <f t="shared" si="2"/>
        <v>0</v>
      </c>
      <c r="P9" s="159">
        <f t="shared" si="2"/>
        <v>0</v>
      </c>
      <c r="Q9" s="180">
        <f t="shared" si="2"/>
        <v>0</v>
      </c>
      <c r="R9" s="159">
        <f t="shared" si="2"/>
        <v>0</v>
      </c>
      <c r="S9" s="204">
        <f t="shared" si="2"/>
        <v>0</v>
      </c>
      <c r="T9" s="205">
        <f t="shared" si="2"/>
        <v>0</v>
      </c>
      <c r="U9" s="180">
        <f t="shared" si="2"/>
        <v>0</v>
      </c>
      <c r="V9" s="159">
        <f t="shared" si="2"/>
        <v>0</v>
      </c>
    </row>
    <row r="10" spans="1:22" s="3" customFormat="1" ht="12.75" customHeight="1">
      <c r="A10" s="113">
        <v>311</v>
      </c>
      <c r="B10" s="113" t="s">
        <v>161</v>
      </c>
      <c r="C10" s="156">
        <f>SUM(E10+I10+G10+K10+M10+O10+Q10+S10+U10)</f>
        <v>578561.5799999998</v>
      </c>
      <c r="D10" s="164">
        <f>SUM(F10+H10+J10+L10+N10+P10+R10+T10+V10)</f>
        <v>286001.95</v>
      </c>
      <c r="E10" s="156">
        <f>E11+E14+E16</f>
        <v>2329.84</v>
      </c>
      <c r="F10" s="175">
        <f>F11+F14+F16</f>
        <v>2088.81</v>
      </c>
      <c r="G10" s="299">
        <f aca="true" t="shared" si="3" ref="G10:V10">G11+G14+G16</f>
        <v>0</v>
      </c>
      <c r="H10" s="175">
        <f t="shared" si="3"/>
        <v>0</v>
      </c>
      <c r="I10" s="300">
        <f t="shared" si="3"/>
        <v>0</v>
      </c>
      <c r="J10" s="175">
        <f t="shared" si="3"/>
        <v>0</v>
      </c>
      <c r="K10" s="299">
        <f t="shared" si="3"/>
        <v>0</v>
      </c>
      <c r="L10" s="175">
        <f t="shared" si="3"/>
        <v>0</v>
      </c>
      <c r="M10" s="299">
        <f t="shared" si="3"/>
        <v>576231.7399999999</v>
      </c>
      <c r="N10" s="175">
        <f t="shared" si="3"/>
        <v>283913.14</v>
      </c>
      <c r="O10" s="300">
        <f t="shared" si="3"/>
        <v>0</v>
      </c>
      <c r="P10" s="175">
        <f t="shared" si="3"/>
        <v>0</v>
      </c>
      <c r="Q10" s="299">
        <f t="shared" si="3"/>
        <v>0</v>
      </c>
      <c r="R10" s="175">
        <f t="shared" si="3"/>
        <v>0</v>
      </c>
      <c r="S10" s="299">
        <f t="shared" si="3"/>
        <v>0</v>
      </c>
      <c r="T10" s="175">
        <f t="shared" si="3"/>
        <v>0</v>
      </c>
      <c r="U10" s="300">
        <f t="shared" si="3"/>
        <v>0</v>
      </c>
      <c r="V10" s="175">
        <f t="shared" si="3"/>
        <v>0</v>
      </c>
    </row>
    <row r="11" spans="1:22" s="111" customFormat="1" ht="12.75" customHeight="1">
      <c r="A11" s="114">
        <v>3111</v>
      </c>
      <c r="B11" s="114" t="s">
        <v>158</v>
      </c>
      <c r="C11" s="156">
        <f aca="true" t="shared" si="4" ref="C11:C74">SUM(E11+I11+G11+K11+M11+O11+Q11+S11+U11)</f>
        <v>558424.3699999999</v>
      </c>
      <c r="D11" s="164">
        <f aca="true" t="shared" si="5" ref="D11:D74">SUM(F11+H11+J11+L11+N11+P11+R11+T11+V11)</f>
        <v>271869.51</v>
      </c>
      <c r="E11" s="173">
        <f>SUM(E12:E12)</f>
        <v>2329.84</v>
      </c>
      <c r="F11" s="176">
        <f aca="true" t="shared" si="6" ref="F11:V11">SUM(F12+F14+F17)</f>
        <v>2088.81</v>
      </c>
      <c r="G11" s="147">
        <f>SUM(G12+G14+G17)</f>
        <v>0</v>
      </c>
      <c r="H11" s="131">
        <f>SUM(H12+H14+H17)</f>
        <v>0</v>
      </c>
      <c r="I11" s="303">
        <f t="shared" si="6"/>
        <v>0</v>
      </c>
      <c r="J11" s="304">
        <f t="shared" si="6"/>
        <v>0</v>
      </c>
      <c r="K11" s="303">
        <f t="shared" si="6"/>
        <v>0</v>
      </c>
      <c r="L11" s="304">
        <f t="shared" si="6"/>
        <v>0</v>
      </c>
      <c r="M11" s="173">
        <f t="shared" si="6"/>
        <v>556094.5299999999</v>
      </c>
      <c r="N11" s="176">
        <v>269780.7</v>
      </c>
      <c r="O11" s="303">
        <f t="shared" si="6"/>
        <v>0</v>
      </c>
      <c r="P11" s="304">
        <f t="shared" si="6"/>
        <v>0</v>
      </c>
      <c r="Q11" s="303">
        <f t="shared" si="6"/>
        <v>0</v>
      </c>
      <c r="R11" s="304">
        <f t="shared" si="6"/>
        <v>0</v>
      </c>
      <c r="S11" s="305">
        <f t="shared" si="6"/>
        <v>0</v>
      </c>
      <c r="T11" s="306">
        <f t="shared" si="6"/>
        <v>0</v>
      </c>
      <c r="U11" s="303">
        <f t="shared" si="6"/>
        <v>0</v>
      </c>
      <c r="V11" s="304">
        <f t="shared" si="6"/>
        <v>0</v>
      </c>
    </row>
    <row r="12" spans="1:22" s="109" customFormat="1" ht="12" customHeight="1">
      <c r="A12" s="114">
        <v>31111</v>
      </c>
      <c r="B12" s="114" t="s">
        <v>158</v>
      </c>
      <c r="C12" s="156">
        <f t="shared" si="4"/>
        <v>538287.1599999999</v>
      </c>
      <c r="D12" s="164">
        <f t="shared" si="5"/>
        <v>271869.51</v>
      </c>
      <c r="E12" s="168">
        <v>2329.84</v>
      </c>
      <c r="F12" s="129">
        <v>2088.81</v>
      </c>
      <c r="G12" s="244"/>
      <c r="H12" s="129"/>
      <c r="I12" s="197"/>
      <c r="J12" s="198"/>
      <c r="K12" s="108"/>
      <c r="L12" s="185"/>
      <c r="M12" s="168">
        <v>535957.32</v>
      </c>
      <c r="N12" s="129">
        <v>269780.7</v>
      </c>
      <c r="O12" s="108"/>
      <c r="P12" s="185"/>
      <c r="Q12" s="168"/>
      <c r="R12" s="129"/>
      <c r="S12" s="206"/>
      <c r="T12" s="207"/>
      <c r="U12" s="197"/>
      <c r="V12" s="198"/>
    </row>
    <row r="13" spans="1:22" s="109" customFormat="1" ht="12" customHeight="1">
      <c r="A13" s="114">
        <v>31113</v>
      </c>
      <c r="B13" s="114" t="s">
        <v>159</v>
      </c>
      <c r="C13" s="156">
        <f t="shared" si="4"/>
        <v>0</v>
      </c>
      <c r="D13" s="164">
        <f t="shared" si="5"/>
        <v>0</v>
      </c>
      <c r="E13" s="169"/>
      <c r="F13" s="129"/>
      <c r="G13" s="244"/>
      <c r="H13" s="129"/>
      <c r="I13" s="168"/>
      <c r="J13" s="129"/>
      <c r="K13" s="108"/>
      <c r="L13" s="185"/>
      <c r="M13" s="168">
        <v>0</v>
      </c>
      <c r="N13" s="129">
        <v>0</v>
      </c>
      <c r="O13" s="108"/>
      <c r="P13" s="185"/>
      <c r="Q13" s="168"/>
      <c r="R13" s="129"/>
      <c r="S13" s="108"/>
      <c r="T13" s="185"/>
      <c r="U13" s="168"/>
      <c r="V13" s="129"/>
    </row>
    <row r="14" spans="1:22" s="109" customFormat="1" ht="14.25">
      <c r="A14" s="114">
        <v>3113</v>
      </c>
      <c r="B14" s="114" t="s">
        <v>162</v>
      </c>
      <c r="C14" s="156">
        <f t="shared" si="4"/>
        <v>365.71</v>
      </c>
      <c r="D14" s="164">
        <f t="shared" si="5"/>
        <v>539.48</v>
      </c>
      <c r="E14" s="168">
        <f>SUM(E15)</f>
        <v>0</v>
      </c>
      <c r="F14" s="170">
        <f aca="true" t="shared" si="7" ref="F14:V14">SUM(F15)</f>
        <v>0</v>
      </c>
      <c r="G14" s="245">
        <f>SUM(G15)</f>
        <v>0</v>
      </c>
      <c r="H14" s="129">
        <f>SUM(H15)</f>
        <v>0</v>
      </c>
      <c r="I14" s="168">
        <f t="shared" si="7"/>
        <v>0</v>
      </c>
      <c r="J14" s="170">
        <f t="shared" si="7"/>
        <v>0</v>
      </c>
      <c r="K14" s="108">
        <f t="shared" si="7"/>
        <v>0</v>
      </c>
      <c r="L14" s="186">
        <f t="shared" si="7"/>
        <v>0</v>
      </c>
      <c r="M14" s="168">
        <f t="shared" si="7"/>
        <v>365.71</v>
      </c>
      <c r="N14" s="170">
        <v>539.48</v>
      </c>
      <c r="O14" s="108">
        <f t="shared" si="7"/>
        <v>0</v>
      </c>
      <c r="P14" s="186">
        <f t="shared" si="7"/>
        <v>0</v>
      </c>
      <c r="Q14" s="168">
        <f t="shared" si="7"/>
        <v>0</v>
      </c>
      <c r="R14" s="170">
        <f t="shared" si="7"/>
        <v>0</v>
      </c>
      <c r="S14" s="108">
        <f t="shared" si="7"/>
        <v>0</v>
      </c>
      <c r="T14" s="186">
        <f t="shared" si="7"/>
        <v>0</v>
      </c>
      <c r="U14" s="168">
        <f t="shared" si="7"/>
        <v>0</v>
      </c>
      <c r="V14" s="170">
        <f t="shared" si="7"/>
        <v>0</v>
      </c>
    </row>
    <row r="15" spans="1:22" s="111" customFormat="1" ht="14.25">
      <c r="A15" s="114">
        <v>31131</v>
      </c>
      <c r="B15" s="114" t="s">
        <v>162</v>
      </c>
      <c r="C15" s="156">
        <f t="shared" si="4"/>
        <v>365.71</v>
      </c>
      <c r="D15" s="164">
        <f t="shared" si="5"/>
        <v>539.48</v>
      </c>
      <c r="E15" s="167"/>
      <c r="F15" s="130"/>
      <c r="G15" s="246"/>
      <c r="H15" s="130"/>
      <c r="I15" s="167"/>
      <c r="J15" s="130"/>
      <c r="K15" s="110"/>
      <c r="L15" s="187"/>
      <c r="M15" s="167">
        <v>365.71</v>
      </c>
      <c r="N15" s="130">
        <v>539.48</v>
      </c>
      <c r="O15" s="110"/>
      <c r="P15" s="187"/>
      <c r="Q15" s="167"/>
      <c r="R15" s="130"/>
      <c r="S15" s="110"/>
      <c r="T15" s="187"/>
      <c r="U15" s="167"/>
      <c r="V15" s="130"/>
    </row>
    <row r="16" spans="1:22" s="109" customFormat="1" ht="14.25">
      <c r="A16" s="114">
        <v>3114</v>
      </c>
      <c r="B16" s="114" t="s">
        <v>163</v>
      </c>
      <c r="C16" s="156">
        <f t="shared" si="4"/>
        <v>19771.5</v>
      </c>
      <c r="D16" s="164">
        <f t="shared" si="5"/>
        <v>13592.96</v>
      </c>
      <c r="E16" s="168">
        <f>SUM(E17)</f>
        <v>0</v>
      </c>
      <c r="F16" s="170">
        <f aca="true" t="shared" si="8" ref="F16:V16">SUM(F17)</f>
        <v>0</v>
      </c>
      <c r="G16" s="245">
        <f>SUM(G17)</f>
        <v>0</v>
      </c>
      <c r="H16" s="129">
        <f>SUM(H17)</f>
        <v>0</v>
      </c>
      <c r="I16" s="168">
        <f t="shared" si="8"/>
        <v>0</v>
      </c>
      <c r="J16" s="170">
        <f t="shared" si="8"/>
        <v>0</v>
      </c>
      <c r="K16" s="108">
        <f t="shared" si="8"/>
        <v>0</v>
      </c>
      <c r="L16" s="186">
        <f t="shared" si="8"/>
        <v>0</v>
      </c>
      <c r="M16" s="168">
        <f t="shared" si="8"/>
        <v>19771.5</v>
      </c>
      <c r="N16" s="170">
        <v>13592.96</v>
      </c>
      <c r="O16" s="108">
        <f t="shared" si="8"/>
        <v>0</v>
      </c>
      <c r="P16" s="186">
        <f t="shared" si="8"/>
        <v>0</v>
      </c>
      <c r="Q16" s="168">
        <f t="shared" si="8"/>
        <v>0</v>
      </c>
      <c r="R16" s="170">
        <f t="shared" si="8"/>
        <v>0</v>
      </c>
      <c r="S16" s="108">
        <f t="shared" si="8"/>
        <v>0</v>
      </c>
      <c r="T16" s="186">
        <f t="shared" si="8"/>
        <v>0</v>
      </c>
      <c r="U16" s="168">
        <f t="shared" si="8"/>
        <v>0</v>
      </c>
      <c r="V16" s="170">
        <f t="shared" si="8"/>
        <v>0</v>
      </c>
    </row>
    <row r="17" spans="1:22" s="109" customFormat="1" ht="14.25">
      <c r="A17" s="114">
        <v>31141</v>
      </c>
      <c r="B17" s="114" t="s">
        <v>163</v>
      </c>
      <c r="C17" s="156">
        <f t="shared" si="4"/>
        <v>19771.5</v>
      </c>
      <c r="D17" s="164">
        <f t="shared" si="5"/>
        <v>13592.96</v>
      </c>
      <c r="E17" s="168"/>
      <c r="F17" s="129"/>
      <c r="G17" s="244"/>
      <c r="H17" s="129"/>
      <c r="I17" s="168"/>
      <c r="J17" s="129"/>
      <c r="K17" s="108"/>
      <c r="L17" s="185"/>
      <c r="M17" s="168">
        <v>19771.5</v>
      </c>
      <c r="N17" s="129">
        <v>13592.96</v>
      </c>
      <c r="O17" s="108"/>
      <c r="P17" s="185"/>
      <c r="Q17" s="168"/>
      <c r="R17" s="129"/>
      <c r="S17" s="108"/>
      <c r="T17" s="185"/>
      <c r="U17" s="168"/>
      <c r="V17" s="129"/>
    </row>
    <row r="18" spans="1:22" s="143" customFormat="1" ht="14.25">
      <c r="A18" s="113">
        <v>312</v>
      </c>
      <c r="B18" s="113" t="s">
        <v>13</v>
      </c>
      <c r="C18" s="156">
        <f t="shared" si="4"/>
        <v>21205.84</v>
      </c>
      <c r="D18" s="164">
        <f t="shared" si="5"/>
        <v>10819.76</v>
      </c>
      <c r="E18" s="171">
        <f>SUM(E19)</f>
        <v>331.82</v>
      </c>
      <c r="F18" s="172">
        <f aca="true" t="shared" si="9" ref="F18:V18">SUM(F19)</f>
        <v>165.91</v>
      </c>
      <c r="G18" s="247">
        <f>SUM(G19)</f>
        <v>0</v>
      </c>
      <c r="H18" s="229">
        <f>SUM(H19)</f>
        <v>0</v>
      </c>
      <c r="I18" s="171">
        <f t="shared" si="9"/>
        <v>0</v>
      </c>
      <c r="J18" s="172">
        <f t="shared" si="9"/>
        <v>0</v>
      </c>
      <c r="K18" s="142">
        <f t="shared" si="9"/>
        <v>0</v>
      </c>
      <c r="L18" s="188">
        <f t="shared" si="9"/>
        <v>0</v>
      </c>
      <c r="M18" s="171">
        <f t="shared" si="9"/>
        <v>20874.02</v>
      </c>
      <c r="N18" s="172">
        <f t="shared" si="9"/>
        <v>10653.85</v>
      </c>
      <c r="O18" s="142">
        <f t="shared" si="9"/>
        <v>0</v>
      </c>
      <c r="P18" s="188">
        <f t="shared" si="9"/>
        <v>0</v>
      </c>
      <c r="Q18" s="171">
        <f t="shared" si="9"/>
        <v>0</v>
      </c>
      <c r="R18" s="172">
        <f t="shared" si="9"/>
        <v>0</v>
      </c>
      <c r="S18" s="142">
        <f t="shared" si="9"/>
        <v>0</v>
      </c>
      <c r="T18" s="188">
        <f t="shared" si="9"/>
        <v>0</v>
      </c>
      <c r="U18" s="171">
        <f t="shared" si="9"/>
        <v>0</v>
      </c>
      <c r="V18" s="172">
        <f t="shared" si="9"/>
        <v>0</v>
      </c>
    </row>
    <row r="19" spans="1:22" s="109" customFormat="1" ht="14.25">
      <c r="A19" s="114">
        <v>3121</v>
      </c>
      <c r="B19" s="114" t="s">
        <v>13</v>
      </c>
      <c r="C19" s="156">
        <f t="shared" si="4"/>
        <v>21205.84</v>
      </c>
      <c r="D19" s="164">
        <f t="shared" si="5"/>
        <v>10819.76</v>
      </c>
      <c r="E19" s="168">
        <f>SUM(E20:E25)</f>
        <v>331.82</v>
      </c>
      <c r="F19" s="170">
        <f aca="true" t="shared" si="10" ref="F19:V19">SUM(F20:F25)</f>
        <v>165.91</v>
      </c>
      <c r="G19" s="245">
        <f>SUM(G20:G25)</f>
        <v>0</v>
      </c>
      <c r="H19" s="129">
        <f>SUM(H20:H25)</f>
        <v>0</v>
      </c>
      <c r="I19" s="168">
        <f t="shared" si="10"/>
        <v>0</v>
      </c>
      <c r="J19" s="170">
        <f t="shared" si="10"/>
        <v>0</v>
      </c>
      <c r="K19" s="108">
        <f t="shared" si="10"/>
        <v>0</v>
      </c>
      <c r="L19" s="186">
        <f t="shared" si="10"/>
        <v>0</v>
      </c>
      <c r="M19" s="168">
        <v>20874.02</v>
      </c>
      <c r="N19" s="170">
        <f t="shared" si="10"/>
        <v>10653.85</v>
      </c>
      <c r="O19" s="108">
        <f t="shared" si="10"/>
        <v>0</v>
      </c>
      <c r="P19" s="186">
        <f t="shared" si="10"/>
        <v>0</v>
      </c>
      <c r="Q19" s="168">
        <f t="shared" si="10"/>
        <v>0</v>
      </c>
      <c r="R19" s="170">
        <f t="shared" si="10"/>
        <v>0</v>
      </c>
      <c r="S19" s="108">
        <f t="shared" si="10"/>
        <v>0</v>
      </c>
      <c r="T19" s="186">
        <f t="shared" si="10"/>
        <v>0</v>
      </c>
      <c r="U19" s="168">
        <f t="shared" si="10"/>
        <v>0</v>
      </c>
      <c r="V19" s="170">
        <f t="shared" si="10"/>
        <v>0</v>
      </c>
    </row>
    <row r="20" spans="1:22" s="109" customFormat="1" ht="14.25">
      <c r="A20" s="114">
        <v>31212</v>
      </c>
      <c r="B20" s="114" t="s">
        <v>164</v>
      </c>
      <c r="C20" s="156">
        <f t="shared" si="4"/>
        <v>0</v>
      </c>
      <c r="D20" s="164">
        <f t="shared" si="5"/>
        <v>0</v>
      </c>
      <c r="E20" s="168"/>
      <c r="F20" s="129"/>
      <c r="G20" s="244"/>
      <c r="H20" s="129"/>
      <c r="I20" s="168"/>
      <c r="J20" s="129"/>
      <c r="K20" s="108"/>
      <c r="L20" s="185"/>
      <c r="M20" s="168"/>
      <c r="N20" s="129"/>
      <c r="O20" s="108"/>
      <c r="P20" s="185"/>
      <c r="Q20" s="168"/>
      <c r="R20" s="129"/>
      <c r="S20" s="108"/>
      <c r="T20" s="185"/>
      <c r="U20" s="168"/>
      <c r="V20" s="129"/>
    </row>
    <row r="21" spans="1:22" s="109" customFormat="1" ht="14.25">
      <c r="A21" s="114">
        <v>31213</v>
      </c>
      <c r="B21" s="114" t="s">
        <v>165</v>
      </c>
      <c r="C21" s="156">
        <f t="shared" si="4"/>
        <v>9619.89</v>
      </c>
      <c r="D21" s="164">
        <f t="shared" si="5"/>
        <v>0</v>
      </c>
      <c r="E21" s="168">
        <v>165.91</v>
      </c>
      <c r="F21" s="129"/>
      <c r="G21" s="244"/>
      <c r="H21" s="129"/>
      <c r="I21" s="168"/>
      <c r="J21" s="129"/>
      <c r="K21" s="108"/>
      <c r="L21" s="185"/>
      <c r="M21" s="168">
        <v>9453.98</v>
      </c>
      <c r="N21" s="129"/>
      <c r="O21" s="108"/>
      <c r="P21" s="185"/>
      <c r="Q21" s="168"/>
      <c r="R21" s="129"/>
      <c r="S21" s="108"/>
      <c r="T21" s="185"/>
      <c r="U21" s="168"/>
      <c r="V21" s="129"/>
    </row>
    <row r="22" spans="1:22" s="109" customFormat="1" ht="14.25">
      <c r="A22" s="114">
        <v>31214</v>
      </c>
      <c r="B22" s="114" t="s">
        <v>166</v>
      </c>
      <c r="C22" s="156">
        <f t="shared" si="4"/>
        <v>3608.32</v>
      </c>
      <c r="D22" s="164">
        <f t="shared" si="5"/>
        <v>0</v>
      </c>
      <c r="E22" s="168"/>
      <c r="F22" s="129"/>
      <c r="G22" s="244"/>
      <c r="H22" s="129"/>
      <c r="I22" s="168"/>
      <c r="J22" s="129"/>
      <c r="K22" s="108"/>
      <c r="L22" s="185"/>
      <c r="M22" s="168">
        <v>3608.32</v>
      </c>
      <c r="N22" s="129"/>
      <c r="O22" s="108"/>
      <c r="P22" s="185"/>
      <c r="Q22" s="168"/>
      <c r="R22" s="129"/>
      <c r="S22" s="108"/>
      <c r="T22" s="185"/>
      <c r="U22" s="168"/>
      <c r="V22" s="129"/>
    </row>
    <row r="23" spans="1:22" ht="14.25">
      <c r="A23" s="114">
        <v>31215</v>
      </c>
      <c r="B23" s="114" t="s">
        <v>167</v>
      </c>
      <c r="C23" s="156">
        <f t="shared" si="4"/>
        <v>441.44</v>
      </c>
      <c r="D23" s="164">
        <f t="shared" si="5"/>
        <v>929.36</v>
      </c>
      <c r="E23" s="173"/>
      <c r="F23" s="131"/>
      <c r="G23" s="148"/>
      <c r="H23" s="131"/>
      <c r="I23" s="173"/>
      <c r="J23" s="131"/>
      <c r="K23" s="55"/>
      <c r="L23" s="183"/>
      <c r="M23" s="173">
        <v>441.44</v>
      </c>
      <c r="N23" s="131">
        <v>929.36</v>
      </c>
      <c r="O23" s="55"/>
      <c r="P23" s="183"/>
      <c r="Q23" s="173"/>
      <c r="R23" s="131"/>
      <c r="S23" s="55"/>
      <c r="T23" s="183"/>
      <c r="U23" s="173"/>
      <c r="V23" s="131"/>
    </row>
    <row r="24" spans="1:22" ht="14.25">
      <c r="A24" s="114">
        <v>31216</v>
      </c>
      <c r="B24" s="114" t="s">
        <v>168</v>
      </c>
      <c r="C24" s="156">
        <f t="shared" si="4"/>
        <v>8062.91</v>
      </c>
      <c r="D24" s="164">
        <f t="shared" si="5"/>
        <v>9465.91</v>
      </c>
      <c r="E24" s="173">
        <v>165.91</v>
      </c>
      <c r="F24" s="131">
        <v>165.91</v>
      </c>
      <c r="G24" s="148"/>
      <c r="H24" s="131"/>
      <c r="I24" s="173"/>
      <c r="J24" s="131"/>
      <c r="K24" s="55"/>
      <c r="L24" s="183"/>
      <c r="M24" s="173">
        <v>7897</v>
      </c>
      <c r="N24" s="131">
        <v>9300</v>
      </c>
      <c r="O24" s="55"/>
      <c r="P24" s="183"/>
      <c r="Q24" s="173"/>
      <c r="R24" s="131"/>
      <c r="S24" s="55"/>
      <c r="T24" s="183"/>
      <c r="U24" s="173"/>
      <c r="V24" s="131"/>
    </row>
    <row r="25" spans="1:22" ht="14.25">
      <c r="A25" s="114">
        <v>31219</v>
      </c>
      <c r="B25" s="114" t="s">
        <v>169</v>
      </c>
      <c r="C25" s="156">
        <f t="shared" si="4"/>
        <v>0</v>
      </c>
      <c r="D25" s="164">
        <v>0</v>
      </c>
      <c r="E25" s="173"/>
      <c r="F25" s="131" t="s">
        <v>340</v>
      </c>
      <c r="G25" s="148"/>
      <c r="H25" s="131"/>
      <c r="I25" s="173"/>
      <c r="J25" s="131"/>
      <c r="K25" s="55"/>
      <c r="L25" s="183"/>
      <c r="M25" s="173"/>
      <c r="N25" s="131">
        <v>424.49</v>
      </c>
      <c r="O25" s="55"/>
      <c r="P25" s="183"/>
      <c r="Q25" s="173"/>
      <c r="R25" s="131"/>
      <c r="S25" s="55"/>
      <c r="T25" s="183"/>
      <c r="U25" s="173"/>
      <c r="V25" s="131"/>
    </row>
    <row r="26" spans="1:22" s="3" customFormat="1" ht="14.25">
      <c r="A26" s="113">
        <v>313</v>
      </c>
      <c r="B26" s="113" t="s">
        <v>14</v>
      </c>
      <c r="C26" s="156">
        <f t="shared" si="4"/>
        <v>95462.67</v>
      </c>
      <c r="D26" s="164">
        <f t="shared" si="5"/>
        <v>47232.11</v>
      </c>
      <c r="E26" s="174">
        <f>SUM(E27+E30)</f>
        <v>384.43</v>
      </c>
      <c r="F26" s="175">
        <f aca="true" t="shared" si="11" ref="F26:V26">SUM(F27+F30)</f>
        <v>344.66</v>
      </c>
      <c r="G26" s="242">
        <f>SUM(G27+G30)</f>
        <v>0</v>
      </c>
      <c r="H26" s="124">
        <f>SUM(H27+H30)</f>
        <v>0</v>
      </c>
      <c r="I26" s="174">
        <f t="shared" si="11"/>
        <v>0</v>
      </c>
      <c r="J26" s="175">
        <f t="shared" si="11"/>
        <v>0</v>
      </c>
      <c r="K26" s="54">
        <f t="shared" si="11"/>
        <v>0</v>
      </c>
      <c r="L26" s="189">
        <f t="shared" si="11"/>
        <v>0</v>
      </c>
      <c r="M26" s="174">
        <f t="shared" si="11"/>
        <v>95078.24</v>
      </c>
      <c r="N26" s="175">
        <f t="shared" si="11"/>
        <v>46887.45</v>
      </c>
      <c r="O26" s="54">
        <f t="shared" si="11"/>
        <v>0</v>
      </c>
      <c r="P26" s="189">
        <f t="shared" si="11"/>
        <v>0</v>
      </c>
      <c r="Q26" s="174">
        <f t="shared" si="11"/>
        <v>0</v>
      </c>
      <c r="R26" s="175">
        <f t="shared" si="11"/>
        <v>0</v>
      </c>
      <c r="S26" s="54">
        <f t="shared" si="11"/>
        <v>0</v>
      </c>
      <c r="T26" s="189">
        <f t="shared" si="11"/>
        <v>0</v>
      </c>
      <c r="U26" s="174">
        <f t="shared" si="11"/>
        <v>0</v>
      </c>
      <c r="V26" s="175">
        <f t="shared" si="11"/>
        <v>0</v>
      </c>
    </row>
    <row r="27" spans="1:22" ht="14.25">
      <c r="A27" s="114">
        <v>3132</v>
      </c>
      <c r="B27" s="114" t="s">
        <v>170</v>
      </c>
      <c r="C27" s="156">
        <f t="shared" si="4"/>
        <v>95462.67</v>
      </c>
      <c r="D27" s="164">
        <f t="shared" si="5"/>
        <v>47232.11</v>
      </c>
      <c r="E27" s="173">
        <f>SUM(E28:E29)</f>
        <v>384.43</v>
      </c>
      <c r="F27" s="176">
        <v>344.66</v>
      </c>
      <c r="G27" s="147">
        <f>SUM(G28:G29)</f>
        <v>0</v>
      </c>
      <c r="H27" s="131">
        <f>SUM(H28:H29)</f>
        <v>0</v>
      </c>
      <c r="I27" s="173">
        <f aca="true" t="shared" si="12" ref="I27:V27">SUM(I28:I29)</f>
        <v>0</v>
      </c>
      <c r="J27" s="176">
        <f t="shared" si="12"/>
        <v>0</v>
      </c>
      <c r="K27" s="55">
        <f t="shared" si="12"/>
        <v>0</v>
      </c>
      <c r="L27" s="190">
        <f t="shared" si="12"/>
        <v>0</v>
      </c>
      <c r="M27" s="173">
        <f t="shared" si="12"/>
        <v>95078.24</v>
      </c>
      <c r="N27" s="176">
        <v>46887.45</v>
      </c>
      <c r="O27" s="55">
        <f t="shared" si="12"/>
        <v>0</v>
      </c>
      <c r="P27" s="190">
        <f t="shared" si="12"/>
        <v>0</v>
      </c>
      <c r="Q27" s="173">
        <f t="shared" si="12"/>
        <v>0</v>
      </c>
      <c r="R27" s="176">
        <f t="shared" si="12"/>
        <v>0</v>
      </c>
      <c r="S27" s="55">
        <f t="shared" si="12"/>
        <v>0</v>
      </c>
      <c r="T27" s="190">
        <f t="shared" si="12"/>
        <v>0</v>
      </c>
      <c r="U27" s="173">
        <f t="shared" si="12"/>
        <v>0</v>
      </c>
      <c r="V27" s="176">
        <f t="shared" si="12"/>
        <v>0</v>
      </c>
    </row>
    <row r="28" spans="1:22" ht="14.25">
      <c r="A28" s="114">
        <v>31321</v>
      </c>
      <c r="B28" s="114" t="s">
        <v>170</v>
      </c>
      <c r="C28" s="156">
        <f t="shared" si="4"/>
        <v>95462.67</v>
      </c>
      <c r="D28" s="164">
        <f t="shared" si="5"/>
        <v>47232.11</v>
      </c>
      <c r="E28" s="173">
        <v>384.43</v>
      </c>
      <c r="F28" s="131">
        <v>344.66</v>
      </c>
      <c r="G28" s="148"/>
      <c r="H28" s="131"/>
      <c r="I28" s="173"/>
      <c r="J28" s="131"/>
      <c r="K28" s="55"/>
      <c r="L28" s="183"/>
      <c r="M28" s="173">
        <v>95078.24</v>
      </c>
      <c r="N28" s="131">
        <v>46887.45</v>
      </c>
      <c r="O28" s="55"/>
      <c r="P28" s="183"/>
      <c r="Q28" s="173"/>
      <c r="R28" s="131"/>
      <c r="S28" s="55"/>
      <c r="T28" s="183"/>
      <c r="U28" s="173"/>
      <c r="V28" s="131"/>
    </row>
    <row r="29" spans="1:22" ht="14.25">
      <c r="A29" s="114">
        <v>31322</v>
      </c>
      <c r="B29" s="114" t="s">
        <v>171</v>
      </c>
      <c r="C29" s="156">
        <f t="shared" si="4"/>
        <v>0</v>
      </c>
      <c r="D29" s="164">
        <f t="shared" si="5"/>
        <v>0</v>
      </c>
      <c r="E29" s="173"/>
      <c r="F29" s="131"/>
      <c r="G29" s="148"/>
      <c r="H29" s="131"/>
      <c r="I29" s="173"/>
      <c r="J29" s="131"/>
      <c r="K29" s="55"/>
      <c r="L29" s="183"/>
      <c r="M29" s="173"/>
      <c r="N29" s="131"/>
      <c r="O29" s="55"/>
      <c r="P29" s="183"/>
      <c r="Q29" s="173"/>
      <c r="R29" s="131"/>
      <c r="S29" s="55"/>
      <c r="T29" s="183"/>
      <c r="U29" s="173"/>
      <c r="V29" s="131"/>
    </row>
    <row r="30" spans="1:22" ht="14.25">
      <c r="A30" s="114">
        <v>3133</v>
      </c>
      <c r="B30" s="114" t="s">
        <v>172</v>
      </c>
      <c r="C30" s="156">
        <f t="shared" si="4"/>
        <v>0</v>
      </c>
      <c r="D30" s="164">
        <f t="shared" si="5"/>
        <v>0</v>
      </c>
      <c r="E30" s="173">
        <f>SUM(E31)</f>
        <v>0</v>
      </c>
      <c r="F30" s="176">
        <f aca="true" t="shared" si="13" ref="F30:V30">SUM(F31)</f>
        <v>0</v>
      </c>
      <c r="G30" s="147">
        <f>SUM(G31)</f>
        <v>0</v>
      </c>
      <c r="H30" s="131">
        <f>SUM(H31)</f>
        <v>0</v>
      </c>
      <c r="I30" s="173">
        <f t="shared" si="13"/>
        <v>0</v>
      </c>
      <c r="J30" s="176">
        <f t="shared" si="13"/>
        <v>0</v>
      </c>
      <c r="K30" s="55">
        <f t="shared" si="13"/>
        <v>0</v>
      </c>
      <c r="L30" s="190">
        <f t="shared" si="13"/>
        <v>0</v>
      </c>
      <c r="M30" s="173">
        <f t="shared" si="13"/>
        <v>0</v>
      </c>
      <c r="N30" s="176">
        <f t="shared" si="13"/>
        <v>0</v>
      </c>
      <c r="O30" s="55">
        <f t="shared" si="13"/>
        <v>0</v>
      </c>
      <c r="P30" s="190">
        <f t="shared" si="13"/>
        <v>0</v>
      </c>
      <c r="Q30" s="173">
        <f t="shared" si="13"/>
        <v>0</v>
      </c>
      <c r="R30" s="176">
        <f t="shared" si="13"/>
        <v>0</v>
      </c>
      <c r="S30" s="55">
        <f t="shared" si="13"/>
        <v>0</v>
      </c>
      <c r="T30" s="190">
        <f t="shared" si="13"/>
        <v>0</v>
      </c>
      <c r="U30" s="173">
        <f t="shared" si="13"/>
        <v>0</v>
      </c>
      <c r="V30" s="176">
        <f t="shared" si="13"/>
        <v>0</v>
      </c>
    </row>
    <row r="31" spans="1:22" ht="14.25">
      <c r="A31" s="114">
        <v>31332</v>
      </c>
      <c r="B31" s="114" t="s">
        <v>172</v>
      </c>
      <c r="C31" s="156">
        <f t="shared" si="4"/>
        <v>0</v>
      </c>
      <c r="D31" s="164">
        <f t="shared" si="5"/>
        <v>0</v>
      </c>
      <c r="E31" s="173"/>
      <c r="F31" s="131"/>
      <c r="G31" s="148"/>
      <c r="H31" s="131"/>
      <c r="I31" s="173"/>
      <c r="J31" s="131"/>
      <c r="K31" s="55"/>
      <c r="L31" s="183"/>
      <c r="M31" s="173"/>
      <c r="N31" s="131"/>
      <c r="O31" s="55"/>
      <c r="P31" s="183"/>
      <c r="Q31" s="173"/>
      <c r="R31" s="131"/>
      <c r="S31" s="55"/>
      <c r="T31" s="183"/>
      <c r="U31" s="173"/>
      <c r="V31" s="131"/>
    </row>
    <row r="32" spans="1:22" s="3" customFormat="1" ht="15.75">
      <c r="A32" s="117">
        <v>32</v>
      </c>
      <c r="B32" s="117" t="s">
        <v>15</v>
      </c>
      <c r="C32" s="156">
        <f t="shared" si="4"/>
        <v>147515.87</v>
      </c>
      <c r="D32" s="164">
        <f t="shared" si="5"/>
        <v>92184.84</v>
      </c>
      <c r="E32" s="174">
        <f>SUM(E33+E53+E71+E93)</f>
        <v>107823.73000000001</v>
      </c>
      <c r="F32" s="175">
        <f aca="true" t="shared" si="14" ref="F32:V32">SUM(F33+F53+F71+F93)</f>
        <v>60972.30000000001</v>
      </c>
      <c r="G32" s="242">
        <f>SUM(G33+G53+G71+G93)</f>
        <v>0</v>
      </c>
      <c r="H32" s="124">
        <f>SUM(H33+H53+H71+H93)</f>
        <v>0</v>
      </c>
      <c r="I32" s="174">
        <f t="shared" si="14"/>
        <v>0</v>
      </c>
      <c r="J32" s="175">
        <f t="shared" si="14"/>
        <v>0</v>
      </c>
      <c r="K32" s="54">
        <f t="shared" si="14"/>
        <v>0</v>
      </c>
      <c r="L32" s="189">
        <f t="shared" si="14"/>
        <v>0</v>
      </c>
      <c r="M32" s="174">
        <v>38894.71</v>
      </c>
      <c r="N32" s="175">
        <f t="shared" si="14"/>
        <v>30415.11</v>
      </c>
      <c r="O32" s="54">
        <f t="shared" si="14"/>
        <v>0</v>
      </c>
      <c r="P32" s="189">
        <f t="shared" si="14"/>
        <v>0</v>
      </c>
      <c r="Q32" s="174">
        <f t="shared" si="14"/>
        <v>797.43</v>
      </c>
      <c r="R32" s="175">
        <f t="shared" si="14"/>
        <v>797.43</v>
      </c>
      <c r="S32" s="54">
        <f t="shared" si="14"/>
        <v>0</v>
      </c>
      <c r="T32" s="189">
        <f t="shared" si="14"/>
        <v>0</v>
      </c>
      <c r="U32" s="174">
        <f t="shared" si="14"/>
        <v>0</v>
      </c>
      <c r="V32" s="124">
        <f t="shared" si="14"/>
        <v>0</v>
      </c>
    </row>
    <row r="33" spans="1:22" s="3" customFormat="1" ht="14.25">
      <c r="A33" s="113">
        <v>321</v>
      </c>
      <c r="B33" s="113" t="s">
        <v>16</v>
      </c>
      <c r="C33" s="156">
        <f t="shared" si="4"/>
        <v>14377.23</v>
      </c>
      <c r="D33" s="164">
        <f t="shared" si="5"/>
        <v>14424.77</v>
      </c>
      <c r="E33" s="174">
        <f>SUM(E34+E43+E47+E50)</f>
        <v>3259.7999999999997</v>
      </c>
      <c r="F33" s="175">
        <f aca="true" t="shared" si="15" ref="F33:V33">SUM(F34+F43+F47+F50)</f>
        <v>1693.0199999999998</v>
      </c>
      <c r="G33" s="242">
        <f>SUM(G34+G43+G47+G50)</f>
        <v>0</v>
      </c>
      <c r="H33" s="124">
        <f>SUM(H34+H43+H47+H50)</f>
        <v>0</v>
      </c>
      <c r="I33" s="174">
        <f t="shared" si="15"/>
        <v>0</v>
      </c>
      <c r="J33" s="175">
        <f t="shared" si="15"/>
        <v>0</v>
      </c>
      <c r="K33" s="54">
        <f t="shared" si="15"/>
        <v>0</v>
      </c>
      <c r="L33" s="189">
        <f t="shared" si="15"/>
        <v>0</v>
      </c>
      <c r="M33" s="174">
        <f t="shared" si="15"/>
        <v>10320</v>
      </c>
      <c r="N33" s="175">
        <f t="shared" si="15"/>
        <v>11934.32</v>
      </c>
      <c r="O33" s="54">
        <f t="shared" si="15"/>
        <v>0</v>
      </c>
      <c r="P33" s="189">
        <f t="shared" si="15"/>
        <v>0</v>
      </c>
      <c r="Q33" s="174">
        <f t="shared" si="15"/>
        <v>797.43</v>
      </c>
      <c r="R33" s="175">
        <f t="shared" si="15"/>
        <v>797.43</v>
      </c>
      <c r="S33" s="54">
        <f t="shared" si="15"/>
        <v>0</v>
      </c>
      <c r="T33" s="189">
        <f t="shared" si="15"/>
        <v>0</v>
      </c>
      <c r="U33" s="174">
        <f t="shared" si="15"/>
        <v>0</v>
      </c>
      <c r="V33" s="124">
        <f t="shared" si="15"/>
        <v>0</v>
      </c>
    </row>
    <row r="34" spans="1:22" ht="14.25">
      <c r="A34" s="114">
        <v>3211</v>
      </c>
      <c r="B34" s="114" t="s">
        <v>182</v>
      </c>
      <c r="C34" s="156">
        <f t="shared" si="4"/>
        <v>2726.0699999999997</v>
      </c>
      <c r="D34" s="164">
        <f t="shared" si="5"/>
        <v>1729.2599999999998</v>
      </c>
      <c r="E34" s="173">
        <f>SUM(E35:E42)</f>
        <v>1928.6399999999999</v>
      </c>
      <c r="F34" s="176">
        <f aca="true" t="shared" si="16" ref="F34:V34">SUM(F35:F42)</f>
        <v>903.4499999999999</v>
      </c>
      <c r="G34" s="147">
        <f>SUM(G35:G42)</f>
        <v>0</v>
      </c>
      <c r="H34" s="131">
        <f>SUM(H35:H42)</f>
        <v>0</v>
      </c>
      <c r="I34" s="173">
        <f t="shared" si="16"/>
        <v>0</v>
      </c>
      <c r="J34" s="176">
        <f t="shared" si="16"/>
        <v>0</v>
      </c>
      <c r="K34" s="55">
        <f t="shared" si="16"/>
        <v>0</v>
      </c>
      <c r="L34" s="190">
        <f t="shared" si="16"/>
        <v>0</v>
      </c>
      <c r="M34" s="173"/>
      <c r="N34" s="176">
        <f t="shared" si="16"/>
        <v>28.38</v>
      </c>
      <c r="O34" s="55">
        <f t="shared" si="16"/>
        <v>0</v>
      </c>
      <c r="P34" s="190">
        <f t="shared" si="16"/>
        <v>0</v>
      </c>
      <c r="Q34" s="173">
        <f t="shared" si="16"/>
        <v>797.43</v>
      </c>
      <c r="R34" s="176">
        <f t="shared" si="16"/>
        <v>797.43</v>
      </c>
      <c r="S34" s="55">
        <f t="shared" si="16"/>
        <v>0</v>
      </c>
      <c r="T34" s="190">
        <f t="shared" si="16"/>
        <v>0</v>
      </c>
      <c r="U34" s="173">
        <f t="shared" si="16"/>
        <v>0</v>
      </c>
      <c r="V34" s="131">
        <f t="shared" si="16"/>
        <v>0</v>
      </c>
    </row>
    <row r="35" spans="1:22" ht="14.25">
      <c r="A35" s="116" t="s">
        <v>183</v>
      </c>
      <c r="B35" s="114" t="s">
        <v>184</v>
      </c>
      <c r="C35" s="156">
        <f t="shared" si="4"/>
        <v>966.0699999999999</v>
      </c>
      <c r="D35" s="164">
        <f t="shared" si="5"/>
        <v>901.89</v>
      </c>
      <c r="E35" s="173">
        <v>168.64</v>
      </c>
      <c r="F35" s="131">
        <v>104.46</v>
      </c>
      <c r="G35" s="148"/>
      <c r="H35" s="131"/>
      <c r="I35" s="173"/>
      <c r="J35" s="131"/>
      <c r="K35" s="55"/>
      <c r="L35" s="183"/>
      <c r="M35" s="173"/>
      <c r="N35" s="131"/>
      <c r="O35" s="55"/>
      <c r="P35" s="183"/>
      <c r="Q35" s="173">
        <v>797.43</v>
      </c>
      <c r="R35" s="131">
        <v>797.43</v>
      </c>
      <c r="S35" s="55"/>
      <c r="T35" s="183"/>
      <c r="U35" s="173"/>
      <c r="V35" s="131"/>
    </row>
    <row r="36" spans="1:22" ht="14.25">
      <c r="A36" s="116" t="s">
        <v>185</v>
      </c>
      <c r="B36" s="114" t="s">
        <v>186</v>
      </c>
      <c r="C36" s="156">
        <f t="shared" si="4"/>
        <v>460</v>
      </c>
      <c r="D36" s="164">
        <f t="shared" si="5"/>
        <v>230.19</v>
      </c>
      <c r="E36" s="173">
        <v>460</v>
      </c>
      <c r="F36" s="131">
        <v>230.19</v>
      </c>
      <c r="G36" s="148"/>
      <c r="H36" s="131"/>
      <c r="I36" s="173"/>
      <c r="J36" s="131"/>
      <c r="K36" s="55"/>
      <c r="L36" s="183"/>
      <c r="M36" s="173"/>
      <c r="N36" s="131"/>
      <c r="O36" s="55"/>
      <c r="P36" s="183"/>
      <c r="Q36" s="173"/>
      <c r="R36" s="131"/>
      <c r="S36" s="55"/>
      <c r="T36" s="183"/>
      <c r="U36" s="173"/>
      <c r="V36" s="131"/>
    </row>
    <row r="37" spans="1:22" ht="14.25">
      <c r="A37" s="116" t="s">
        <v>187</v>
      </c>
      <c r="B37" s="114" t="s">
        <v>188</v>
      </c>
      <c r="C37" s="156">
        <f t="shared" si="4"/>
        <v>0</v>
      </c>
      <c r="D37" s="164">
        <f t="shared" si="5"/>
        <v>0</v>
      </c>
      <c r="E37" s="173">
        <v>0</v>
      </c>
      <c r="F37" s="131">
        <v>0</v>
      </c>
      <c r="G37" s="148"/>
      <c r="H37" s="131"/>
      <c r="I37" s="173"/>
      <c r="J37" s="131"/>
      <c r="K37" s="55"/>
      <c r="L37" s="183"/>
      <c r="M37" s="173"/>
      <c r="N37" s="131"/>
      <c r="O37" s="55"/>
      <c r="P37" s="183"/>
      <c r="Q37" s="173"/>
      <c r="R37" s="131"/>
      <c r="S37" s="55"/>
      <c r="T37" s="183"/>
      <c r="U37" s="173"/>
      <c r="V37" s="131"/>
    </row>
    <row r="38" spans="1:22" ht="14.25">
      <c r="A38" s="116" t="s">
        <v>189</v>
      </c>
      <c r="B38" s="114" t="s">
        <v>190</v>
      </c>
      <c r="C38" s="156">
        <f t="shared" si="4"/>
        <v>0</v>
      </c>
      <c r="D38" s="164">
        <f t="shared" si="5"/>
        <v>0</v>
      </c>
      <c r="E38" s="173">
        <v>0</v>
      </c>
      <c r="F38" s="131">
        <v>0</v>
      </c>
      <c r="G38" s="148"/>
      <c r="H38" s="131"/>
      <c r="I38" s="173"/>
      <c r="J38" s="131"/>
      <c r="K38" s="55"/>
      <c r="L38" s="183"/>
      <c r="M38" s="173"/>
      <c r="N38" s="131"/>
      <c r="O38" s="55"/>
      <c r="P38" s="183"/>
      <c r="Q38" s="173"/>
      <c r="R38" s="131"/>
      <c r="S38" s="55"/>
      <c r="T38" s="183"/>
      <c r="U38" s="173"/>
      <c r="V38" s="131"/>
    </row>
    <row r="39" spans="1:22" ht="14.25">
      <c r="A39" s="116" t="s">
        <v>191</v>
      </c>
      <c r="B39" s="114" t="s">
        <v>192</v>
      </c>
      <c r="C39" s="156">
        <f t="shared" si="4"/>
        <v>1300</v>
      </c>
      <c r="D39" s="164">
        <f t="shared" si="5"/>
        <v>597.18</v>
      </c>
      <c r="E39" s="173">
        <v>1300</v>
      </c>
      <c r="F39" s="131">
        <v>568.8</v>
      </c>
      <c r="G39" s="148"/>
      <c r="H39" s="131"/>
      <c r="I39" s="173"/>
      <c r="J39" s="131"/>
      <c r="K39" s="55"/>
      <c r="L39" s="183"/>
      <c r="M39" s="173"/>
      <c r="N39" s="131">
        <v>28.38</v>
      </c>
      <c r="O39" s="55"/>
      <c r="P39" s="183"/>
      <c r="Q39" s="173"/>
      <c r="R39" s="131"/>
      <c r="S39" s="55"/>
      <c r="T39" s="183"/>
      <c r="U39" s="173"/>
      <c r="V39" s="131"/>
    </row>
    <row r="40" spans="1:22" ht="14.25">
      <c r="A40" s="116" t="s">
        <v>193</v>
      </c>
      <c r="B40" s="114" t="s">
        <v>194</v>
      </c>
      <c r="C40" s="156">
        <f t="shared" si="4"/>
        <v>0</v>
      </c>
      <c r="D40" s="164">
        <f t="shared" si="5"/>
        <v>0</v>
      </c>
      <c r="E40" s="173"/>
      <c r="F40" s="131"/>
      <c r="G40" s="148"/>
      <c r="H40" s="131"/>
      <c r="I40" s="173"/>
      <c r="J40" s="131"/>
      <c r="K40" s="55"/>
      <c r="L40" s="183"/>
      <c r="M40" s="173"/>
      <c r="N40" s="131"/>
      <c r="O40" s="55"/>
      <c r="P40" s="183"/>
      <c r="Q40" s="173"/>
      <c r="R40" s="131"/>
      <c r="S40" s="55"/>
      <c r="T40" s="183"/>
      <c r="U40" s="173"/>
      <c r="V40" s="131"/>
    </row>
    <row r="41" spans="1:22" ht="14.25">
      <c r="A41" s="116" t="s">
        <v>195</v>
      </c>
      <c r="B41" s="114" t="s">
        <v>196</v>
      </c>
      <c r="C41" s="156">
        <f t="shared" si="4"/>
        <v>0</v>
      </c>
      <c r="D41" s="164">
        <f t="shared" si="5"/>
        <v>0</v>
      </c>
      <c r="E41" s="173"/>
      <c r="F41" s="131"/>
      <c r="G41" s="148"/>
      <c r="H41" s="131"/>
      <c r="I41" s="173"/>
      <c r="J41" s="131"/>
      <c r="K41" s="55"/>
      <c r="L41" s="183"/>
      <c r="M41" s="173"/>
      <c r="N41" s="131"/>
      <c r="O41" s="55"/>
      <c r="P41" s="183"/>
      <c r="Q41" s="173"/>
      <c r="R41" s="131"/>
      <c r="S41" s="55"/>
      <c r="T41" s="183"/>
      <c r="U41" s="173"/>
      <c r="V41" s="131"/>
    </row>
    <row r="42" spans="1:22" ht="14.25">
      <c r="A42" s="116" t="s">
        <v>197</v>
      </c>
      <c r="B42" s="114" t="s">
        <v>198</v>
      </c>
      <c r="C42" s="156">
        <f t="shared" si="4"/>
        <v>0</v>
      </c>
      <c r="D42" s="164">
        <f t="shared" si="5"/>
        <v>0</v>
      </c>
      <c r="E42" s="173"/>
      <c r="F42" s="131"/>
      <c r="G42" s="148"/>
      <c r="H42" s="131"/>
      <c r="I42" s="173"/>
      <c r="J42" s="131"/>
      <c r="K42" s="55"/>
      <c r="L42" s="183"/>
      <c r="M42" s="173"/>
      <c r="N42" s="131"/>
      <c r="O42" s="55"/>
      <c r="P42" s="183"/>
      <c r="Q42" s="173"/>
      <c r="R42" s="131"/>
      <c r="S42" s="55"/>
      <c r="T42" s="183"/>
      <c r="U42" s="173"/>
      <c r="V42" s="131"/>
    </row>
    <row r="43" spans="1:22" ht="14.25">
      <c r="A43" s="116">
        <v>3212</v>
      </c>
      <c r="B43" s="114" t="s">
        <v>173</v>
      </c>
      <c r="C43" s="156">
        <f t="shared" si="4"/>
        <v>10765.16</v>
      </c>
      <c r="D43" s="164">
        <f t="shared" si="5"/>
        <v>12327.69</v>
      </c>
      <c r="E43" s="173">
        <f>SUM(E44:E46)</f>
        <v>445.16</v>
      </c>
      <c r="F43" s="176">
        <f aca="true" t="shared" si="17" ref="F43:V43">SUM(F44:F46)</f>
        <v>421.75</v>
      </c>
      <c r="G43" s="147">
        <f>SUM(G44:G46)</f>
        <v>0</v>
      </c>
      <c r="H43" s="131">
        <f>SUM(H44:H46)</f>
        <v>0</v>
      </c>
      <c r="I43" s="173">
        <f t="shared" si="17"/>
        <v>0</v>
      </c>
      <c r="J43" s="176">
        <f t="shared" si="17"/>
        <v>0</v>
      </c>
      <c r="K43" s="55">
        <f t="shared" si="17"/>
        <v>0</v>
      </c>
      <c r="L43" s="190">
        <f t="shared" si="17"/>
        <v>0</v>
      </c>
      <c r="M43" s="173">
        <f t="shared" si="17"/>
        <v>10320</v>
      </c>
      <c r="N43" s="176">
        <f t="shared" si="17"/>
        <v>11905.94</v>
      </c>
      <c r="O43" s="55">
        <f t="shared" si="17"/>
        <v>0</v>
      </c>
      <c r="P43" s="190">
        <f t="shared" si="17"/>
        <v>0</v>
      </c>
      <c r="Q43" s="173">
        <f t="shared" si="17"/>
        <v>0</v>
      </c>
      <c r="R43" s="176">
        <f t="shared" si="17"/>
        <v>0</v>
      </c>
      <c r="S43" s="55">
        <f t="shared" si="17"/>
        <v>0</v>
      </c>
      <c r="T43" s="190">
        <f t="shared" si="17"/>
        <v>0</v>
      </c>
      <c r="U43" s="173">
        <f t="shared" si="17"/>
        <v>0</v>
      </c>
      <c r="V43" s="131">
        <f t="shared" si="17"/>
        <v>0</v>
      </c>
    </row>
    <row r="44" spans="1:22" ht="14.25">
      <c r="A44" s="116" t="s">
        <v>199</v>
      </c>
      <c r="B44" s="114" t="s">
        <v>174</v>
      </c>
      <c r="C44" s="156">
        <f t="shared" si="4"/>
        <v>10765.16</v>
      </c>
      <c r="D44" s="164">
        <f t="shared" si="5"/>
        <v>12327.69</v>
      </c>
      <c r="E44" s="173">
        <v>445.16</v>
      </c>
      <c r="F44" s="131">
        <v>421.75</v>
      </c>
      <c r="G44" s="148"/>
      <c r="H44" s="131"/>
      <c r="I44" s="173"/>
      <c r="J44" s="131"/>
      <c r="K44" s="55"/>
      <c r="L44" s="183"/>
      <c r="M44" s="173">
        <v>10320</v>
      </c>
      <c r="N44" s="131">
        <v>11905.94</v>
      </c>
      <c r="O44" s="55"/>
      <c r="P44" s="183"/>
      <c r="Q44" s="173"/>
      <c r="R44" s="131"/>
      <c r="S44" s="55"/>
      <c r="T44" s="183"/>
      <c r="U44" s="173"/>
      <c r="V44" s="131"/>
    </row>
    <row r="45" spans="1:22" ht="14.25">
      <c r="A45" s="116" t="s">
        <v>200</v>
      </c>
      <c r="B45" s="114" t="s">
        <v>201</v>
      </c>
      <c r="C45" s="156">
        <f t="shared" si="4"/>
        <v>0</v>
      </c>
      <c r="D45" s="164">
        <f t="shared" si="5"/>
        <v>0</v>
      </c>
      <c r="E45" s="173"/>
      <c r="F45" s="131"/>
      <c r="G45" s="148"/>
      <c r="H45" s="131"/>
      <c r="I45" s="173"/>
      <c r="J45" s="131"/>
      <c r="K45" s="55"/>
      <c r="L45" s="183"/>
      <c r="M45" s="173"/>
      <c r="N45" s="131"/>
      <c r="O45" s="55"/>
      <c r="P45" s="183"/>
      <c r="Q45" s="173"/>
      <c r="R45" s="131"/>
      <c r="S45" s="55"/>
      <c r="T45" s="183"/>
      <c r="U45" s="173"/>
      <c r="V45" s="131"/>
    </row>
    <row r="46" spans="1:22" ht="14.25">
      <c r="A46" s="116" t="s">
        <v>202</v>
      </c>
      <c r="B46" s="114" t="s">
        <v>203</v>
      </c>
      <c r="C46" s="156">
        <f t="shared" si="4"/>
        <v>0</v>
      </c>
      <c r="D46" s="164">
        <f t="shared" si="5"/>
        <v>0</v>
      </c>
      <c r="E46" s="173"/>
      <c r="F46" s="131"/>
      <c r="G46" s="148"/>
      <c r="H46" s="131"/>
      <c r="I46" s="173"/>
      <c r="J46" s="131"/>
      <c r="K46" s="55"/>
      <c r="L46" s="183"/>
      <c r="M46" s="173"/>
      <c r="N46" s="131"/>
      <c r="O46" s="55"/>
      <c r="P46" s="183"/>
      <c r="Q46" s="173"/>
      <c r="R46" s="131"/>
      <c r="S46" s="55"/>
      <c r="T46" s="183"/>
      <c r="U46" s="173"/>
      <c r="V46" s="131"/>
    </row>
    <row r="47" spans="1:22" ht="14.25">
      <c r="A47" s="116">
        <v>3213</v>
      </c>
      <c r="B47" s="114" t="s">
        <v>204</v>
      </c>
      <c r="C47" s="156">
        <f t="shared" si="4"/>
        <v>350</v>
      </c>
      <c r="D47" s="164">
        <f t="shared" si="5"/>
        <v>95</v>
      </c>
      <c r="E47" s="173">
        <f>SUM(E48:E49)</f>
        <v>350</v>
      </c>
      <c r="F47" s="176">
        <f aca="true" t="shared" si="18" ref="F47:V47">SUM(F48:F49)</f>
        <v>95</v>
      </c>
      <c r="G47" s="147">
        <f>SUM(G48:G49)</f>
        <v>0</v>
      </c>
      <c r="H47" s="131">
        <f>SUM(H48:H49)</f>
        <v>0</v>
      </c>
      <c r="I47" s="173">
        <f t="shared" si="18"/>
        <v>0</v>
      </c>
      <c r="J47" s="176">
        <f t="shared" si="18"/>
        <v>0</v>
      </c>
      <c r="K47" s="55">
        <f t="shared" si="18"/>
        <v>0</v>
      </c>
      <c r="L47" s="190">
        <f t="shared" si="18"/>
        <v>0</v>
      </c>
      <c r="M47" s="173">
        <f t="shared" si="18"/>
        <v>0</v>
      </c>
      <c r="N47" s="176">
        <f t="shared" si="18"/>
        <v>0</v>
      </c>
      <c r="O47" s="55">
        <f t="shared" si="18"/>
        <v>0</v>
      </c>
      <c r="P47" s="190">
        <f t="shared" si="18"/>
        <v>0</v>
      </c>
      <c r="Q47" s="173">
        <f t="shared" si="18"/>
        <v>0</v>
      </c>
      <c r="R47" s="176">
        <f t="shared" si="18"/>
        <v>0</v>
      </c>
      <c r="S47" s="55">
        <f t="shared" si="18"/>
        <v>0</v>
      </c>
      <c r="T47" s="190">
        <f t="shared" si="18"/>
        <v>0</v>
      </c>
      <c r="U47" s="173">
        <f t="shared" si="18"/>
        <v>0</v>
      </c>
      <c r="V47" s="131">
        <f t="shared" si="18"/>
        <v>0</v>
      </c>
    </row>
    <row r="48" spans="1:22" ht="14.25">
      <c r="A48" s="116" t="s">
        <v>205</v>
      </c>
      <c r="B48" s="114" t="s">
        <v>206</v>
      </c>
      <c r="C48" s="156">
        <f t="shared" si="4"/>
        <v>350</v>
      </c>
      <c r="D48" s="164">
        <f t="shared" si="5"/>
        <v>95</v>
      </c>
      <c r="E48" s="173">
        <v>350</v>
      </c>
      <c r="F48" s="131">
        <v>95</v>
      </c>
      <c r="G48" s="148"/>
      <c r="H48" s="131"/>
      <c r="I48" s="173"/>
      <c r="J48" s="131"/>
      <c r="K48" s="55"/>
      <c r="L48" s="183"/>
      <c r="M48" s="173"/>
      <c r="N48" s="131"/>
      <c r="O48" s="55"/>
      <c r="P48" s="183"/>
      <c r="Q48" s="173"/>
      <c r="R48" s="131"/>
      <c r="S48" s="55"/>
      <c r="T48" s="183"/>
      <c r="U48" s="173"/>
      <c r="V48" s="131"/>
    </row>
    <row r="49" spans="1:22" ht="14.25">
      <c r="A49" s="116" t="s">
        <v>207</v>
      </c>
      <c r="B49" s="114" t="s">
        <v>208</v>
      </c>
      <c r="C49" s="156">
        <f t="shared" si="4"/>
        <v>0</v>
      </c>
      <c r="D49" s="164">
        <f t="shared" si="5"/>
        <v>0</v>
      </c>
      <c r="E49" s="173"/>
      <c r="F49" s="131"/>
      <c r="G49" s="148"/>
      <c r="H49" s="131"/>
      <c r="I49" s="173"/>
      <c r="J49" s="131"/>
      <c r="K49" s="55"/>
      <c r="L49" s="183"/>
      <c r="M49" s="173"/>
      <c r="N49" s="131"/>
      <c r="O49" s="55"/>
      <c r="P49" s="183"/>
      <c r="Q49" s="173"/>
      <c r="R49" s="131"/>
      <c r="S49" s="55"/>
      <c r="T49" s="183"/>
      <c r="U49" s="173"/>
      <c r="V49" s="131"/>
    </row>
    <row r="50" spans="1:22" ht="14.25">
      <c r="A50" s="116">
        <v>3214</v>
      </c>
      <c r="B50" s="114" t="s">
        <v>209</v>
      </c>
      <c r="C50" s="156">
        <f t="shared" si="4"/>
        <v>536</v>
      </c>
      <c r="D50" s="164">
        <f t="shared" si="5"/>
        <v>272.82</v>
      </c>
      <c r="E50" s="173">
        <f>SUM(E51:E52)</f>
        <v>536</v>
      </c>
      <c r="F50" s="176">
        <f aca="true" t="shared" si="19" ref="F50:V50">SUM(F51:F52)</f>
        <v>272.82</v>
      </c>
      <c r="G50" s="147">
        <f>SUM(G51:G52)</f>
        <v>0</v>
      </c>
      <c r="H50" s="131">
        <f>SUM(H51:H52)</f>
        <v>0</v>
      </c>
      <c r="I50" s="173">
        <f t="shared" si="19"/>
        <v>0</v>
      </c>
      <c r="J50" s="176">
        <f t="shared" si="19"/>
        <v>0</v>
      </c>
      <c r="K50" s="55">
        <f t="shared" si="19"/>
        <v>0</v>
      </c>
      <c r="L50" s="190">
        <f t="shared" si="19"/>
        <v>0</v>
      </c>
      <c r="M50" s="173">
        <f t="shared" si="19"/>
        <v>0</v>
      </c>
      <c r="N50" s="176">
        <f t="shared" si="19"/>
        <v>0</v>
      </c>
      <c r="O50" s="55">
        <f t="shared" si="19"/>
        <v>0</v>
      </c>
      <c r="P50" s="190">
        <f t="shared" si="19"/>
        <v>0</v>
      </c>
      <c r="Q50" s="173">
        <f t="shared" si="19"/>
        <v>0</v>
      </c>
      <c r="R50" s="176">
        <f t="shared" si="19"/>
        <v>0</v>
      </c>
      <c r="S50" s="55">
        <f t="shared" si="19"/>
        <v>0</v>
      </c>
      <c r="T50" s="190">
        <f t="shared" si="19"/>
        <v>0</v>
      </c>
      <c r="U50" s="173">
        <f t="shared" si="19"/>
        <v>0</v>
      </c>
      <c r="V50" s="131">
        <f t="shared" si="19"/>
        <v>0</v>
      </c>
    </row>
    <row r="51" spans="1:22" ht="14.25">
      <c r="A51" s="116" t="s">
        <v>210</v>
      </c>
      <c r="B51" s="114" t="s">
        <v>211</v>
      </c>
      <c r="C51" s="156">
        <f t="shared" si="4"/>
        <v>506</v>
      </c>
      <c r="D51" s="164">
        <f t="shared" si="5"/>
        <v>250.6</v>
      </c>
      <c r="E51" s="173">
        <v>506</v>
      </c>
      <c r="F51" s="131">
        <v>250.6</v>
      </c>
      <c r="G51" s="148"/>
      <c r="H51" s="131"/>
      <c r="I51" s="173"/>
      <c r="J51" s="131"/>
      <c r="K51" s="55"/>
      <c r="L51" s="183"/>
      <c r="M51" s="173"/>
      <c r="N51" s="131"/>
      <c r="O51" s="55"/>
      <c r="P51" s="183"/>
      <c r="Q51" s="173"/>
      <c r="R51" s="131"/>
      <c r="S51" s="55"/>
      <c r="T51" s="183"/>
      <c r="U51" s="173"/>
      <c r="V51" s="131"/>
    </row>
    <row r="52" spans="1:22" ht="14.25">
      <c r="A52" s="116" t="s">
        <v>212</v>
      </c>
      <c r="B52" s="114" t="s">
        <v>209</v>
      </c>
      <c r="C52" s="156">
        <f t="shared" si="4"/>
        <v>30</v>
      </c>
      <c r="D52" s="164">
        <f t="shared" si="5"/>
        <v>22.22</v>
      </c>
      <c r="E52" s="173">
        <v>30</v>
      </c>
      <c r="F52" s="131">
        <v>22.22</v>
      </c>
      <c r="G52" s="148"/>
      <c r="H52" s="131"/>
      <c r="I52" s="173"/>
      <c r="J52" s="131"/>
      <c r="K52" s="55"/>
      <c r="L52" s="183"/>
      <c r="M52" s="173"/>
      <c r="N52" s="131"/>
      <c r="O52" s="55"/>
      <c r="P52" s="183"/>
      <c r="Q52" s="173"/>
      <c r="R52" s="131"/>
      <c r="S52" s="55"/>
      <c r="T52" s="183"/>
      <c r="U52" s="173"/>
      <c r="V52" s="131"/>
    </row>
    <row r="53" spans="1:22" s="3" customFormat="1" ht="14.25">
      <c r="A53" s="113">
        <v>322</v>
      </c>
      <c r="B53" s="113" t="s">
        <v>17</v>
      </c>
      <c r="C53" s="156">
        <f t="shared" si="4"/>
        <v>67641.55</v>
      </c>
      <c r="D53" s="164">
        <f t="shared" si="5"/>
        <v>40684.770000000004</v>
      </c>
      <c r="E53" s="174">
        <f>SUM(E54+E60+E62+E66+E69)</f>
        <v>40731.270000000004</v>
      </c>
      <c r="F53" s="175">
        <f aca="true" t="shared" si="20" ref="F53:V53">SUM(F54+F60+F62+F66+F69)</f>
        <v>23028.410000000003</v>
      </c>
      <c r="G53" s="242">
        <f>SUM(G54+G60+G62+G66+G69)</f>
        <v>0</v>
      </c>
      <c r="H53" s="124">
        <f>SUM(H54+H60+H62+H66+H69)</f>
        <v>0</v>
      </c>
      <c r="I53" s="174">
        <f t="shared" si="20"/>
        <v>0</v>
      </c>
      <c r="J53" s="175">
        <f t="shared" si="20"/>
        <v>0</v>
      </c>
      <c r="K53" s="54">
        <f t="shared" si="20"/>
        <v>0</v>
      </c>
      <c r="L53" s="189">
        <f t="shared" si="20"/>
        <v>0</v>
      </c>
      <c r="M53" s="174">
        <v>26910.28</v>
      </c>
      <c r="N53" s="175">
        <f t="shared" si="20"/>
        <v>17656.36</v>
      </c>
      <c r="O53" s="54">
        <f t="shared" si="20"/>
        <v>0</v>
      </c>
      <c r="P53" s="189">
        <f t="shared" si="20"/>
        <v>0</v>
      </c>
      <c r="Q53" s="174">
        <f t="shared" si="20"/>
        <v>0</v>
      </c>
      <c r="R53" s="175">
        <f t="shared" si="20"/>
        <v>0</v>
      </c>
      <c r="S53" s="54">
        <f t="shared" si="20"/>
        <v>0</v>
      </c>
      <c r="T53" s="189">
        <f t="shared" si="20"/>
        <v>0</v>
      </c>
      <c r="U53" s="174">
        <f t="shared" si="20"/>
        <v>0</v>
      </c>
      <c r="V53" s="124">
        <f t="shared" si="20"/>
        <v>0</v>
      </c>
    </row>
    <row r="54" spans="1:22" ht="14.25">
      <c r="A54" s="114">
        <v>3221</v>
      </c>
      <c r="B54" s="114" t="s">
        <v>181</v>
      </c>
      <c r="C54" s="156">
        <f t="shared" si="4"/>
        <v>3870</v>
      </c>
      <c r="D54" s="164">
        <f t="shared" si="5"/>
        <v>2767.9700000000003</v>
      </c>
      <c r="E54" s="173">
        <f>SUM(E55:E59)</f>
        <v>3870</v>
      </c>
      <c r="F54" s="176">
        <f aca="true" t="shared" si="21" ref="F54:V54">SUM(F55:F59)</f>
        <v>2767.9700000000003</v>
      </c>
      <c r="G54" s="147">
        <f>SUM(G55:G59)</f>
        <v>0</v>
      </c>
      <c r="H54" s="131">
        <f>SUM(H55:H59)</f>
        <v>0</v>
      </c>
      <c r="I54" s="173">
        <f t="shared" si="21"/>
        <v>0</v>
      </c>
      <c r="J54" s="176">
        <f t="shared" si="21"/>
        <v>0</v>
      </c>
      <c r="K54" s="55">
        <f t="shared" si="21"/>
        <v>0</v>
      </c>
      <c r="L54" s="190">
        <f t="shared" si="21"/>
        <v>0</v>
      </c>
      <c r="M54" s="173">
        <f t="shared" si="21"/>
        <v>0</v>
      </c>
      <c r="N54" s="176">
        <f t="shared" si="21"/>
        <v>0</v>
      </c>
      <c r="O54" s="55">
        <f t="shared" si="21"/>
        <v>0</v>
      </c>
      <c r="P54" s="190">
        <f t="shared" si="21"/>
        <v>0</v>
      </c>
      <c r="Q54" s="173">
        <f t="shared" si="21"/>
        <v>0</v>
      </c>
      <c r="R54" s="176">
        <f t="shared" si="21"/>
        <v>0</v>
      </c>
      <c r="S54" s="55">
        <f t="shared" si="21"/>
        <v>0</v>
      </c>
      <c r="T54" s="190">
        <f t="shared" si="21"/>
        <v>0</v>
      </c>
      <c r="U54" s="173">
        <f t="shared" si="21"/>
        <v>0</v>
      </c>
      <c r="V54" s="131">
        <f t="shared" si="21"/>
        <v>0</v>
      </c>
    </row>
    <row r="55" spans="1:22" ht="14.25">
      <c r="A55" s="114">
        <v>32211</v>
      </c>
      <c r="B55" s="114" t="s">
        <v>213</v>
      </c>
      <c r="C55" s="156">
        <f t="shared" si="4"/>
        <v>1600</v>
      </c>
      <c r="D55" s="164">
        <f t="shared" si="5"/>
        <v>688.88</v>
      </c>
      <c r="E55" s="173">
        <v>1600</v>
      </c>
      <c r="F55" s="131">
        <v>688.88</v>
      </c>
      <c r="G55" s="148"/>
      <c r="H55" s="131"/>
      <c r="I55" s="173"/>
      <c r="J55" s="131"/>
      <c r="K55" s="55"/>
      <c r="L55" s="183"/>
      <c r="M55" s="173"/>
      <c r="N55" s="131"/>
      <c r="O55" s="55"/>
      <c r="P55" s="183"/>
      <c r="Q55" s="173"/>
      <c r="R55" s="131"/>
      <c r="S55" s="55"/>
      <c r="T55" s="183"/>
      <c r="U55" s="173"/>
      <c r="V55" s="131"/>
    </row>
    <row r="56" spans="1:22" ht="14.25">
      <c r="A56" s="114">
        <v>32212</v>
      </c>
      <c r="B56" s="114" t="s">
        <v>214</v>
      </c>
      <c r="C56" s="156">
        <f t="shared" si="4"/>
        <v>50</v>
      </c>
      <c r="D56" s="164">
        <f t="shared" si="5"/>
        <v>0</v>
      </c>
      <c r="E56" s="173">
        <v>50</v>
      </c>
      <c r="F56" s="131">
        <v>0</v>
      </c>
      <c r="G56" s="148"/>
      <c r="H56" s="131"/>
      <c r="I56" s="173"/>
      <c r="J56" s="131"/>
      <c r="K56" s="55"/>
      <c r="L56" s="183"/>
      <c r="M56" s="173"/>
      <c r="N56" s="131"/>
      <c r="O56" s="55"/>
      <c r="P56" s="183"/>
      <c r="Q56" s="173"/>
      <c r="R56" s="131"/>
      <c r="S56" s="55"/>
      <c r="T56" s="183"/>
      <c r="U56" s="173"/>
      <c r="V56" s="131"/>
    </row>
    <row r="57" spans="1:22" ht="14.25">
      <c r="A57" s="114">
        <v>32214</v>
      </c>
      <c r="B57" s="114" t="s">
        <v>215</v>
      </c>
      <c r="C57" s="156">
        <f t="shared" si="4"/>
        <v>1200</v>
      </c>
      <c r="D57" s="164">
        <f t="shared" si="5"/>
        <v>1009.83</v>
      </c>
      <c r="E57" s="173">
        <v>1200</v>
      </c>
      <c r="F57" s="131">
        <v>1009.83</v>
      </c>
      <c r="G57" s="148"/>
      <c r="H57" s="131"/>
      <c r="I57" s="173"/>
      <c r="J57" s="131"/>
      <c r="K57" s="55"/>
      <c r="L57" s="183"/>
      <c r="M57" s="173"/>
      <c r="N57" s="131"/>
      <c r="O57" s="55"/>
      <c r="P57" s="183"/>
      <c r="Q57" s="173"/>
      <c r="R57" s="131"/>
      <c r="S57" s="55"/>
      <c r="T57" s="183"/>
      <c r="U57" s="173"/>
      <c r="V57" s="131"/>
    </row>
    <row r="58" spans="1:22" ht="14.25">
      <c r="A58" s="114">
        <v>32216</v>
      </c>
      <c r="B58" s="114" t="s">
        <v>216</v>
      </c>
      <c r="C58" s="156">
        <f t="shared" si="4"/>
        <v>650</v>
      </c>
      <c r="D58" s="164">
        <f t="shared" si="5"/>
        <v>802.17</v>
      </c>
      <c r="E58" s="173">
        <v>650</v>
      </c>
      <c r="F58" s="131">
        <v>802.17</v>
      </c>
      <c r="G58" s="148"/>
      <c r="H58" s="131"/>
      <c r="I58" s="173"/>
      <c r="J58" s="131"/>
      <c r="K58" s="55"/>
      <c r="L58" s="183"/>
      <c r="M58" s="173"/>
      <c r="N58" s="131"/>
      <c r="O58" s="55"/>
      <c r="P58" s="183"/>
      <c r="Q58" s="173"/>
      <c r="R58" s="131"/>
      <c r="S58" s="55"/>
      <c r="T58" s="183"/>
      <c r="U58" s="173"/>
      <c r="V58" s="131"/>
    </row>
    <row r="59" spans="1:22" ht="14.25">
      <c r="A59" s="114">
        <v>32219</v>
      </c>
      <c r="B59" s="114" t="s">
        <v>217</v>
      </c>
      <c r="C59" s="156">
        <f t="shared" si="4"/>
        <v>370</v>
      </c>
      <c r="D59" s="164">
        <f t="shared" si="5"/>
        <v>267.09</v>
      </c>
      <c r="E59" s="173">
        <v>370</v>
      </c>
      <c r="F59" s="131">
        <v>267.09</v>
      </c>
      <c r="G59" s="148"/>
      <c r="H59" s="131"/>
      <c r="I59" s="173"/>
      <c r="J59" s="131"/>
      <c r="K59" s="55"/>
      <c r="L59" s="183"/>
      <c r="M59" s="173"/>
      <c r="N59" s="131"/>
      <c r="O59" s="55"/>
      <c r="P59" s="183"/>
      <c r="Q59" s="173"/>
      <c r="R59" s="131"/>
      <c r="S59" s="55"/>
      <c r="T59" s="183"/>
      <c r="U59" s="173"/>
      <c r="V59" s="131"/>
    </row>
    <row r="60" spans="1:22" ht="14.25">
      <c r="A60" s="114">
        <v>3222</v>
      </c>
      <c r="B60" s="114" t="s">
        <v>218</v>
      </c>
      <c r="C60" s="156">
        <f t="shared" si="4"/>
        <v>26910.28</v>
      </c>
      <c r="D60" s="164">
        <f t="shared" si="5"/>
        <v>17656.36</v>
      </c>
      <c r="E60" s="173">
        <f>SUM(E61)</f>
        <v>0</v>
      </c>
      <c r="F60" s="176">
        <f aca="true" t="shared" si="22" ref="F60:V60">SUM(F61)</f>
        <v>0</v>
      </c>
      <c r="G60" s="147">
        <f>SUM(G61)</f>
        <v>0</v>
      </c>
      <c r="H60" s="131">
        <f>SUM(H61)</f>
        <v>0</v>
      </c>
      <c r="I60" s="173">
        <f t="shared" si="22"/>
        <v>0</v>
      </c>
      <c r="J60" s="176">
        <f t="shared" si="22"/>
        <v>0</v>
      </c>
      <c r="K60" s="55">
        <f t="shared" si="22"/>
        <v>0</v>
      </c>
      <c r="L60" s="190">
        <f t="shared" si="22"/>
        <v>0</v>
      </c>
      <c r="M60" s="173">
        <v>26910.28</v>
      </c>
      <c r="N60" s="176">
        <f t="shared" si="22"/>
        <v>17656.36</v>
      </c>
      <c r="O60" s="55">
        <f t="shared" si="22"/>
        <v>0</v>
      </c>
      <c r="P60" s="190">
        <f t="shared" si="22"/>
        <v>0</v>
      </c>
      <c r="Q60" s="173">
        <f t="shared" si="22"/>
        <v>0</v>
      </c>
      <c r="R60" s="176">
        <f t="shared" si="22"/>
        <v>0</v>
      </c>
      <c r="S60" s="55">
        <f t="shared" si="22"/>
        <v>0</v>
      </c>
      <c r="T60" s="190">
        <f t="shared" si="22"/>
        <v>0</v>
      </c>
      <c r="U60" s="173">
        <f t="shared" si="22"/>
        <v>0</v>
      </c>
      <c r="V60" s="131">
        <f t="shared" si="22"/>
        <v>0</v>
      </c>
    </row>
    <row r="61" spans="1:22" ht="14.25">
      <c r="A61" s="114">
        <v>32221</v>
      </c>
      <c r="B61" s="114" t="s">
        <v>219</v>
      </c>
      <c r="C61" s="156">
        <f t="shared" si="4"/>
        <v>26910.28</v>
      </c>
      <c r="D61" s="164">
        <f t="shared" si="5"/>
        <v>17656.36</v>
      </c>
      <c r="E61" s="173">
        <v>0</v>
      </c>
      <c r="F61" s="131"/>
      <c r="G61" s="148"/>
      <c r="H61" s="131"/>
      <c r="I61" s="173"/>
      <c r="J61" s="131"/>
      <c r="K61" s="55"/>
      <c r="L61" s="183"/>
      <c r="M61" s="173">
        <v>26910.28</v>
      </c>
      <c r="N61" s="131">
        <v>17656.36</v>
      </c>
      <c r="O61" s="55"/>
      <c r="P61" s="183"/>
      <c r="Q61" s="173"/>
      <c r="R61" s="131"/>
      <c r="S61" s="55"/>
      <c r="T61" s="183"/>
      <c r="U61" s="173"/>
      <c r="V61" s="131"/>
    </row>
    <row r="62" spans="1:22" ht="14.25">
      <c r="A62" s="114">
        <v>3223</v>
      </c>
      <c r="B62" s="114" t="s">
        <v>220</v>
      </c>
      <c r="C62" s="156">
        <f t="shared" si="4"/>
        <v>35144.270000000004</v>
      </c>
      <c r="D62" s="164">
        <f t="shared" si="5"/>
        <v>20164.010000000002</v>
      </c>
      <c r="E62" s="173">
        <f>SUM(E63:E65)</f>
        <v>35144.270000000004</v>
      </c>
      <c r="F62" s="176">
        <f aca="true" t="shared" si="23" ref="F62:V62">SUM(F63:F65)</f>
        <v>20164.010000000002</v>
      </c>
      <c r="G62" s="147">
        <f>SUM(G63:G65)</f>
        <v>0</v>
      </c>
      <c r="H62" s="131">
        <f>SUM(H63:H65)</f>
        <v>0</v>
      </c>
      <c r="I62" s="173">
        <f t="shared" si="23"/>
        <v>0</v>
      </c>
      <c r="J62" s="176">
        <f t="shared" si="23"/>
        <v>0</v>
      </c>
      <c r="K62" s="55">
        <f t="shared" si="23"/>
        <v>0</v>
      </c>
      <c r="L62" s="190">
        <f t="shared" si="23"/>
        <v>0</v>
      </c>
      <c r="M62" s="173">
        <f t="shared" si="23"/>
        <v>0</v>
      </c>
      <c r="N62" s="176">
        <f t="shared" si="23"/>
        <v>0</v>
      </c>
      <c r="O62" s="55">
        <f t="shared" si="23"/>
        <v>0</v>
      </c>
      <c r="P62" s="190">
        <f t="shared" si="23"/>
        <v>0</v>
      </c>
      <c r="Q62" s="173">
        <f t="shared" si="23"/>
        <v>0</v>
      </c>
      <c r="R62" s="176">
        <f t="shared" si="23"/>
        <v>0</v>
      </c>
      <c r="S62" s="55">
        <f t="shared" si="23"/>
        <v>0</v>
      </c>
      <c r="T62" s="190">
        <f t="shared" si="23"/>
        <v>0</v>
      </c>
      <c r="U62" s="173">
        <f t="shared" si="23"/>
        <v>0</v>
      </c>
      <c r="V62" s="131">
        <f t="shared" si="23"/>
        <v>0</v>
      </c>
    </row>
    <row r="63" spans="1:22" ht="14.25">
      <c r="A63" s="114">
        <v>32231</v>
      </c>
      <c r="B63" s="114" t="s">
        <v>221</v>
      </c>
      <c r="C63" s="156">
        <f t="shared" si="4"/>
        <v>11424.38</v>
      </c>
      <c r="D63" s="164">
        <f t="shared" si="5"/>
        <v>8035.25</v>
      </c>
      <c r="E63" s="173">
        <v>11424.38</v>
      </c>
      <c r="F63" s="131">
        <v>8035.25</v>
      </c>
      <c r="G63" s="148"/>
      <c r="H63" s="131"/>
      <c r="I63" s="173"/>
      <c r="J63" s="131"/>
      <c r="K63" s="55"/>
      <c r="L63" s="183"/>
      <c r="M63" s="173"/>
      <c r="N63" s="131"/>
      <c r="O63" s="55"/>
      <c r="P63" s="183"/>
      <c r="Q63" s="173"/>
      <c r="R63" s="131"/>
      <c r="S63" s="55"/>
      <c r="T63" s="183"/>
      <c r="U63" s="173"/>
      <c r="V63" s="131"/>
    </row>
    <row r="64" spans="1:22" ht="14.25">
      <c r="A64" s="114">
        <v>32233</v>
      </c>
      <c r="B64" s="114" t="s">
        <v>222</v>
      </c>
      <c r="C64" s="156">
        <f t="shared" si="4"/>
        <v>20770.59</v>
      </c>
      <c r="D64" s="164">
        <f t="shared" si="5"/>
        <v>7812.26</v>
      </c>
      <c r="E64" s="173">
        <v>20770.59</v>
      </c>
      <c r="F64" s="131">
        <v>7812.26</v>
      </c>
      <c r="G64" s="148"/>
      <c r="H64" s="131"/>
      <c r="I64" s="173"/>
      <c r="J64" s="131"/>
      <c r="K64" s="55"/>
      <c r="L64" s="183"/>
      <c r="M64" s="173"/>
      <c r="N64" s="131"/>
      <c r="O64" s="55"/>
      <c r="P64" s="183"/>
      <c r="Q64" s="173"/>
      <c r="R64" s="131"/>
      <c r="S64" s="55"/>
      <c r="T64" s="183"/>
      <c r="U64" s="173"/>
      <c r="V64" s="131"/>
    </row>
    <row r="65" spans="1:22" ht="14.25">
      <c r="A65" s="114">
        <v>32239</v>
      </c>
      <c r="B65" s="114" t="s">
        <v>332</v>
      </c>
      <c r="C65" s="156">
        <f t="shared" si="4"/>
        <v>2949.3</v>
      </c>
      <c r="D65" s="164">
        <f t="shared" si="5"/>
        <v>4316.5</v>
      </c>
      <c r="E65" s="173">
        <v>2949.3</v>
      </c>
      <c r="F65" s="131">
        <v>4316.5</v>
      </c>
      <c r="G65" s="148"/>
      <c r="H65" s="131"/>
      <c r="I65" s="173"/>
      <c r="J65" s="131"/>
      <c r="K65" s="55"/>
      <c r="L65" s="183"/>
      <c r="M65" s="173"/>
      <c r="N65" s="131"/>
      <c r="O65" s="55"/>
      <c r="P65" s="183"/>
      <c r="Q65" s="173"/>
      <c r="R65" s="131"/>
      <c r="S65" s="55"/>
      <c r="T65" s="183"/>
      <c r="U65" s="173"/>
      <c r="V65" s="131"/>
    </row>
    <row r="66" spans="1:22" ht="14.25">
      <c r="A66" s="114">
        <v>3224</v>
      </c>
      <c r="B66" s="114" t="s">
        <v>223</v>
      </c>
      <c r="C66" s="156">
        <f t="shared" si="4"/>
        <v>217</v>
      </c>
      <c r="D66" s="164">
        <f t="shared" si="5"/>
        <v>96.43</v>
      </c>
      <c r="E66" s="173">
        <f>SUM(E67:E68)</f>
        <v>217</v>
      </c>
      <c r="F66" s="176">
        <f aca="true" t="shared" si="24" ref="F66:V66">SUM(F67:F68)</f>
        <v>96.43</v>
      </c>
      <c r="G66" s="147">
        <f>SUM(G67:G68)</f>
        <v>0</v>
      </c>
      <c r="H66" s="131">
        <f>SUM(H67:H68)</f>
        <v>0</v>
      </c>
      <c r="I66" s="173">
        <f t="shared" si="24"/>
        <v>0</v>
      </c>
      <c r="J66" s="176">
        <f t="shared" si="24"/>
        <v>0</v>
      </c>
      <c r="K66" s="55">
        <f t="shared" si="24"/>
        <v>0</v>
      </c>
      <c r="L66" s="190">
        <f t="shared" si="24"/>
        <v>0</v>
      </c>
      <c r="M66" s="173">
        <f t="shared" si="24"/>
        <v>0</v>
      </c>
      <c r="N66" s="176">
        <f t="shared" si="24"/>
        <v>0</v>
      </c>
      <c r="O66" s="55">
        <f t="shared" si="24"/>
        <v>0</v>
      </c>
      <c r="P66" s="190">
        <f t="shared" si="24"/>
        <v>0</v>
      </c>
      <c r="Q66" s="173">
        <f t="shared" si="24"/>
        <v>0</v>
      </c>
      <c r="R66" s="176">
        <f t="shared" si="24"/>
        <v>0</v>
      </c>
      <c r="S66" s="55">
        <f t="shared" si="24"/>
        <v>0</v>
      </c>
      <c r="T66" s="190">
        <f t="shared" si="24"/>
        <v>0</v>
      </c>
      <c r="U66" s="173">
        <f t="shared" si="24"/>
        <v>0</v>
      </c>
      <c r="V66" s="131">
        <f t="shared" si="24"/>
        <v>0</v>
      </c>
    </row>
    <row r="67" spans="1:22" ht="14.25">
      <c r="A67" s="114">
        <v>32241</v>
      </c>
      <c r="B67" s="114" t="s">
        <v>224</v>
      </c>
      <c r="C67" s="156">
        <f t="shared" si="4"/>
        <v>0</v>
      </c>
      <c r="D67" s="164">
        <f t="shared" si="5"/>
        <v>0</v>
      </c>
      <c r="E67" s="173"/>
      <c r="F67" s="131"/>
      <c r="G67" s="148"/>
      <c r="H67" s="131"/>
      <c r="I67" s="173"/>
      <c r="J67" s="131"/>
      <c r="K67" s="55"/>
      <c r="L67" s="183"/>
      <c r="M67" s="173"/>
      <c r="N67" s="131"/>
      <c r="O67" s="55"/>
      <c r="P67" s="183"/>
      <c r="Q67" s="173"/>
      <c r="R67" s="131"/>
      <c r="S67" s="55"/>
      <c r="T67" s="183"/>
      <c r="U67" s="173"/>
      <c r="V67" s="131"/>
    </row>
    <row r="68" spans="1:22" ht="14.25">
      <c r="A68" s="114">
        <v>32242</v>
      </c>
      <c r="B68" s="114" t="s">
        <v>225</v>
      </c>
      <c r="C68" s="156">
        <f t="shared" si="4"/>
        <v>217</v>
      </c>
      <c r="D68" s="164">
        <f t="shared" si="5"/>
        <v>96.43</v>
      </c>
      <c r="E68" s="173">
        <v>217</v>
      </c>
      <c r="F68" s="131">
        <v>96.43</v>
      </c>
      <c r="G68" s="148"/>
      <c r="H68" s="131"/>
      <c r="I68" s="173"/>
      <c r="J68" s="131"/>
      <c r="K68" s="55"/>
      <c r="L68" s="183"/>
      <c r="M68" s="173"/>
      <c r="N68" s="131"/>
      <c r="O68" s="55"/>
      <c r="P68" s="183"/>
      <c r="Q68" s="173"/>
      <c r="R68" s="131"/>
      <c r="S68" s="55"/>
      <c r="T68" s="183"/>
      <c r="U68" s="173"/>
      <c r="V68" s="131"/>
    </row>
    <row r="69" spans="1:22" ht="14.25">
      <c r="A69" s="114">
        <v>3225</v>
      </c>
      <c r="B69" s="114" t="s">
        <v>226</v>
      </c>
      <c r="C69" s="156">
        <f t="shared" si="4"/>
        <v>1500</v>
      </c>
      <c r="D69" s="164">
        <f t="shared" si="5"/>
        <v>0</v>
      </c>
      <c r="E69" s="173">
        <f>SUM(E70)</f>
        <v>1500</v>
      </c>
      <c r="F69" s="176">
        <f aca="true" t="shared" si="25" ref="F69:V69">SUM(F70)</f>
        <v>0</v>
      </c>
      <c r="G69" s="147">
        <f>SUM(G70)</f>
        <v>0</v>
      </c>
      <c r="H69" s="131">
        <f>SUM(H70)</f>
        <v>0</v>
      </c>
      <c r="I69" s="173">
        <f t="shared" si="25"/>
        <v>0</v>
      </c>
      <c r="J69" s="176">
        <f t="shared" si="25"/>
        <v>0</v>
      </c>
      <c r="K69" s="55">
        <f t="shared" si="25"/>
        <v>0</v>
      </c>
      <c r="L69" s="190">
        <f t="shared" si="25"/>
        <v>0</v>
      </c>
      <c r="M69" s="173">
        <f t="shared" si="25"/>
        <v>0</v>
      </c>
      <c r="N69" s="176">
        <f t="shared" si="25"/>
        <v>0</v>
      </c>
      <c r="O69" s="55">
        <f t="shared" si="25"/>
        <v>0</v>
      </c>
      <c r="P69" s="190">
        <f t="shared" si="25"/>
        <v>0</v>
      </c>
      <c r="Q69" s="173">
        <f t="shared" si="25"/>
        <v>0</v>
      </c>
      <c r="R69" s="176">
        <f t="shared" si="25"/>
        <v>0</v>
      </c>
      <c r="S69" s="55">
        <f t="shared" si="25"/>
        <v>0</v>
      </c>
      <c r="T69" s="190">
        <f t="shared" si="25"/>
        <v>0</v>
      </c>
      <c r="U69" s="173">
        <f t="shared" si="25"/>
        <v>0</v>
      </c>
      <c r="V69" s="131">
        <f t="shared" si="25"/>
        <v>0</v>
      </c>
    </row>
    <row r="70" spans="1:22" ht="14.25">
      <c r="A70" s="114">
        <v>32251</v>
      </c>
      <c r="B70" s="114" t="s">
        <v>226</v>
      </c>
      <c r="C70" s="156">
        <f t="shared" si="4"/>
        <v>1500</v>
      </c>
      <c r="D70" s="164">
        <f t="shared" si="5"/>
        <v>0</v>
      </c>
      <c r="E70" s="173">
        <v>1500</v>
      </c>
      <c r="F70" s="131"/>
      <c r="G70" s="148"/>
      <c r="H70" s="131"/>
      <c r="I70" s="173"/>
      <c r="J70" s="131"/>
      <c r="K70" s="55"/>
      <c r="L70" s="183"/>
      <c r="M70" s="173"/>
      <c r="N70" s="131"/>
      <c r="O70" s="55"/>
      <c r="P70" s="183"/>
      <c r="Q70" s="173"/>
      <c r="R70" s="131"/>
      <c r="S70" s="55"/>
      <c r="T70" s="183"/>
      <c r="U70" s="173"/>
      <c r="V70" s="131"/>
    </row>
    <row r="71" spans="1:22" s="3" customFormat="1" ht="14.25">
      <c r="A71" s="113">
        <v>323</v>
      </c>
      <c r="B71" s="113" t="s">
        <v>18</v>
      </c>
      <c r="C71" s="156">
        <f t="shared" si="4"/>
        <v>61246.24999999999</v>
      </c>
      <c r="D71" s="164">
        <f t="shared" si="5"/>
        <v>33618.58</v>
      </c>
      <c r="E71" s="174">
        <f>SUM(E72+E76+E79+E81+E86+E89+E91)</f>
        <v>61246.24999999999</v>
      </c>
      <c r="F71" s="175">
        <f aca="true" t="shared" si="26" ref="F71:V71">SUM(F72+F76+F79+F81+F86+F89+F91)</f>
        <v>33618.58</v>
      </c>
      <c r="G71" s="242">
        <f>SUM(G72+G76+G79+G81+G86+G89+G91)</f>
        <v>0</v>
      </c>
      <c r="H71" s="124">
        <f>SUM(H72+H76+H79+H81+H86+H89+H91)</f>
        <v>0</v>
      </c>
      <c r="I71" s="174">
        <f t="shared" si="26"/>
        <v>0</v>
      </c>
      <c r="J71" s="175">
        <f t="shared" si="26"/>
        <v>0</v>
      </c>
      <c r="K71" s="54">
        <f t="shared" si="26"/>
        <v>0</v>
      </c>
      <c r="L71" s="189">
        <f t="shared" si="26"/>
        <v>0</v>
      </c>
      <c r="M71" s="174">
        <f t="shared" si="26"/>
        <v>0</v>
      </c>
      <c r="N71" s="175">
        <f t="shared" si="26"/>
        <v>0</v>
      </c>
      <c r="O71" s="54">
        <f t="shared" si="26"/>
        <v>0</v>
      </c>
      <c r="P71" s="189">
        <f t="shared" si="26"/>
        <v>0</v>
      </c>
      <c r="Q71" s="174">
        <f t="shared" si="26"/>
        <v>0</v>
      </c>
      <c r="R71" s="175">
        <f t="shared" si="26"/>
        <v>0</v>
      </c>
      <c r="S71" s="54">
        <f t="shared" si="26"/>
        <v>0</v>
      </c>
      <c r="T71" s="189">
        <f t="shared" si="26"/>
        <v>0</v>
      </c>
      <c r="U71" s="174">
        <f t="shared" si="26"/>
        <v>0</v>
      </c>
      <c r="V71" s="124">
        <f t="shared" si="26"/>
        <v>0</v>
      </c>
    </row>
    <row r="72" spans="1:22" ht="14.25">
      <c r="A72" s="114">
        <v>3231</v>
      </c>
      <c r="B72" s="114" t="s">
        <v>227</v>
      </c>
      <c r="C72" s="156">
        <f t="shared" si="4"/>
        <v>51710.5</v>
      </c>
      <c r="D72" s="164">
        <f t="shared" si="5"/>
        <v>29368.8</v>
      </c>
      <c r="E72" s="173">
        <f>SUM(E73:E75)</f>
        <v>51710.5</v>
      </c>
      <c r="F72" s="176">
        <f aca="true" t="shared" si="27" ref="F72:V72">SUM(F73:F75)</f>
        <v>29368.8</v>
      </c>
      <c r="G72" s="147">
        <f>SUM(G73:G75)</f>
        <v>0</v>
      </c>
      <c r="H72" s="131">
        <f>SUM(H73:H75)</f>
        <v>0</v>
      </c>
      <c r="I72" s="173">
        <f t="shared" si="27"/>
        <v>0</v>
      </c>
      <c r="J72" s="176">
        <f t="shared" si="27"/>
        <v>0</v>
      </c>
      <c r="K72" s="55">
        <f t="shared" si="27"/>
        <v>0</v>
      </c>
      <c r="L72" s="190">
        <f t="shared" si="27"/>
        <v>0</v>
      </c>
      <c r="M72" s="173">
        <f t="shared" si="27"/>
        <v>0</v>
      </c>
      <c r="N72" s="176">
        <f t="shared" si="27"/>
        <v>0</v>
      </c>
      <c r="O72" s="55">
        <f t="shared" si="27"/>
        <v>0</v>
      </c>
      <c r="P72" s="190">
        <f t="shared" si="27"/>
        <v>0</v>
      </c>
      <c r="Q72" s="173">
        <f t="shared" si="27"/>
        <v>0</v>
      </c>
      <c r="R72" s="176">
        <f t="shared" si="27"/>
        <v>0</v>
      </c>
      <c r="S72" s="55">
        <f t="shared" si="27"/>
        <v>0</v>
      </c>
      <c r="T72" s="190">
        <f t="shared" si="27"/>
        <v>0</v>
      </c>
      <c r="U72" s="173">
        <f t="shared" si="27"/>
        <v>0</v>
      </c>
      <c r="V72" s="131">
        <f t="shared" si="27"/>
        <v>0</v>
      </c>
    </row>
    <row r="73" spans="1:22" ht="14.25">
      <c r="A73" s="114">
        <v>32311</v>
      </c>
      <c r="B73" s="114" t="s">
        <v>227</v>
      </c>
      <c r="C73" s="156">
        <f t="shared" si="4"/>
        <v>820</v>
      </c>
      <c r="D73" s="164">
        <f t="shared" si="5"/>
        <v>317.69</v>
      </c>
      <c r="E73" s="173">
        <v>820</v>
      </c>
      <c r="F73" s="131">
        <v>317.69</v>
      </c>
      <c r="G73" s="148"/>
      <c r="H73" s="131"/>
      <c r="I73" s="173"/>
      <c r="J73" s="131"/>
      <c r="K73" s="55"/>
      <c r="L73" s="183"/>
      <c r="M73" s="173"/>
      <c r="N73" s="131"/>
      <c r="O73" s="55"/>
      <c r="P73" s="183"/>
      <c r="Q73" s="173"/>
      <c r="R73" s="131"/>
      <c r="S73" s="55"/>
      <c r="T73" s="183"/>
      <c r="U73" s="173"/>
      <c r="V73" s="131"/>
    </row>
    <row r="74" spans="1:22" ht="14.25">
      <c r="A74" s="114">
        <v>32313</v>
      </c>
      <c r="B74" s="114" t="s">
        <v>228</v>
      </c>
      <c r="C74" s="156">
        <f t="shared" si="4"/>
        <v>130</v>
      </c>
      <c r="D74" s="164">
        <f t="shared" si="5"/>
        <v>107.6</v>
      </c>
      <c r="E74" s="173">
        <v>130</v>
      </c>
      <c r="F74" s="131">
        <v>107.6</v>
      </c>
      <c r="G74" s="148"/>
      <c r="H74" s="131"/>
      <c r="I74" s="173"/>
      <c r="J74" s="131"/>
      <c r="K74" s="55"/>
      <c r="L74" s="183"/>
      <c r="M74" s="173"/>
      <c r="N74" s="131"/>
      <c r="O74" s="55"/>
      <c r="P74" s="183"/>
      <c r="Q74" s="173"/>
      <c r="R74" s="131"/>
      <c r="S74" s="55"/>
      <c r="T74" s="183"/>
      <c r="U74" s="173"/>
      <c r="V74" s="131"/>
    </row>
    <row r="75" spans="1:22" ht="14.25">
      <c r="A75" s="114">
        <v>32319</v>
      </c>
      <c r="B75" s="114" t="s">
        <v>229</v>
      </c>
      <c r="C75" s="156">
        <f aca="true" t="shared" si="28" ref="C75:C140">SUM(E75+I75+G75+K75+M75+O75+Q75+S75+U75)</f>
        <v>50760.5</v>
      </c>
      <c r="D75" s="164">
        <f aca="true" t="shared" si="29" ref="D75:D140">SUM(F75+H75+J75+L75+N75+P75+R75+T75+V75)</f>
        <v>28943.51</v>
      </c>
      <c r="E75" s="173">
        <v>50760.5</v>
      </c>
      <c r="F75" s="131">
        <v>28943.51</v>
      </c>
      <c r="G75" s="148"/>
      <c r="H75" s="131"/>
      <c r="I75" s="173"/>
      <c r="J75" s="131"/>
      <c r="K75" s="55"/>
      <c r="L75" s="183"/>
      <c r="M75" s="173"/>
      <c r="N75" s="131"/>
      <c r="O75" s="55"/>
      <c r="P75" s="183"/>
      <c r="Q75" s="173"/>
      <c r="R75" s="131"/>
      <c r="S75" s="55"/>
      <c r="T75" s="183"/>
      <c r="U75" s="173"/>
      <c r="V75" s="131"/>
    </row>
    <row r="76" spans="1:22" ht="14.25">
      <c r="A76" s="114">
        <v>3232</v>
      </c>
      <c r="B76" s="114" t="s">
        <v>230</v>
      </c>
      <c r="C76" s="156">
        <f t="shared" si="28"/>
        <v>2129.06</v>
      </c>
      <c r="D76" s="164">
        <f t="shared" si="29"/>
        <v>520.08</v>
      </c>
      <c r="E76" s="173">
        <f>SUM(E77:E78)</f>
        <v>2129.06</v>
      </c>
      <c r="F76" s="176">
        <f aca="true" t="shared" si="30" ref="F76:V76">SUM(F77:F78)</f>
        <v>520.08</v>
      </c>
      <c r="G76" s="147">
        <f>SUM(G77:G78)</f>
        <v>0</v>
      </c>
      <c r="H76" s="131">
        <f>SUM(H77:H78)</f>
        <v>0</v>
      </c>
      <c r="I76" s="173">
        <f t="shared" si="30"/>
        <v>0</v>
      </c>
      <c r="J76" s="176">
        <f t="shared" si="30"/>
        <v>0</v>
      </c>
      <c r="K76" s="55">
        <f t="shared" si="30"/>
        <v>0</v>
      </c>
      <c r="L76" s="190">
        <f t="shared" si="30"/>
        <v>0</v>
      </c>
      <c r="M76" s="173">
        <f t="shared" si="30"/>
        <v>0</v>
      </c>
      <c r="N76" s="176">
        <f t="shared" si="30"/>
        <v>0</v>
      </c>
      <c r="O76" s="55">
        <f t="shared" si="30"/>
        <v>0</v>
      </c>
      <c r="P76" s="190">
        <f t="shared" si="30"/>
        <v>0</v>
      </c>
      <c r="Q76" s="173">
        <f t="shared" si="30"/>
        <v>0</v>
      </c>
      <c r="R76" s="176">
        <f t="shared" si="30"/>
        <v>0</v>
      </c>
      <c r="S76" s="55">
        <f t="shared" si="30"/>
        <v>0</v>
      </c>
      <c r="T76" s="190">
        <f t="shared" si="30"/>
        <v>0</v>
      </c>
      <c r="U76" s="173">
        <f t="shared" si="30"/>
        <v>0</v>
      </c>
      <c r="V76" s="131">
        <f t="shared" si="30"/>
        <v>0</v>
      </c>
    </row>
    <row r="77" spans="1:22" ht="14.25">
      <c r="A77" s="114">
        <v>32321</v>
      </c>
      <c r="B77" s="114" t="s">
        <v>231</v>
      </c>
      <c r="C77" s="156">
        <f t="shared" si="28"/>
        <v>929.06</v>
      </c>
      <c r="D77" s="164">
        <f>SUM(F77+H77+J77+L77+N77+P77+R77+T77+V77)</f>
        <v>0</v>
      </c>
      <c r="E77" s="173">
        <v>929.06</v>
      </c>
      <c r="F77" s="131">
        <v>0</v>
      </c>
      <c r="G77" s="148"/>
      <c r="H77" s="131"/>
      <c r="I77" s="173"/>
      <c r="J77" s="131"/>
      <c r="K77" s="55"/>
      <c r="L77" s="183"/>
      <c r="M77" s="173"/>
      <c r="N77" s="131"/>
      <c r="O77" s="55"/>
      <c r="P77" s="183"/>
      <c r="Q77" s="173"/>
      <c r="R77" s="131"/>
      <c r="S77" s="55"/>
      <c r="T77" s="183"/>
      <c r="U77" s="173"/>
      <c r="V77" s="131"/>
    </row>
    <row r="78" spans="1:22" ht="14.25">
      <c r="A78" s="114">
        <v>32322</v>
      </c>
      <c r="B78" s="114" t="s">
        <v>232</v>
      </c>
      <c r="C78" s="156">
        <f t="shared" si="28"/>
        <v>1200</v>
      </c>
      <c r="D78" s="164">
        <f t="shared" si="29"/>
        <v>520.08</v>
      </c>
      <c r="E78" s="173">
        <v>1200</v>
      </c>
      <c r="F78" s="131">
        <v>520.08</v>
      </c>
      <c r="G78" s="148"/>
      <c r="H78" s="131"/>
      <c r="I78" s="173"/>
      <c r="J78" s="131"/>
      <c r="K78" s="55"/>
      <c r="L78" s="183"/>
      <c r="M78" s="173"/>
      <c r="N78" s="131"/>
      <c r="O78" s="55"/>
      <c r="P78" s="183"/>
      <c r="Q78" s="173"/>
      <c r="R78" s="131"/>
      <c r="S78" s="55"/>
      <c r="T78" s="183"/>
      <c r="U78" s="173"/>
      <c r="V78" s="131"/>
    </row>
    <row r="79" spans="1:22" ht="14.25">
      <c r="A79" s="114">
        <v>3233</v>
      </c>
      <c r="B79" s="114" t="s">
        <v>233</v>
      </c>
      <c r="C79" s="156">
        <f t="shared" si="28"/>
        <v>0</v>
      </c>
      <c r="D79" s="164">
        <f t="shared" si="29"/>
        <v>0</v>
      </c>
      <c r="E79" s="173">
        <v>0</v>
      </c>
      <c r="F79" s="176">
        <f aca="true" t="shared" si="31" ref="F79:V79">SUM(F80)</f>
        <v>0</v>
      </c>
      <c r="G79" s="147">
        <f>SUM(G80)</f>
        <v>0</v>
      </c>
      <c r="H79" s="131">
        <f>SUM(H80)</f>
        <v>0</v>
      </c>
      <c r="I79" s="173">
        <f t="shared" si="31"/>
        <v>0</v>
      </c>
      <c r="J79" s="176">
        <f t="shared" si="31"/>
        <v>0</v>
      </c>
      <c r="K79" s="55">
        <f t="shared" si="31"/>
        <v>0</v>
      </c>
      <c r="L79" s="190">
        <f t="shared" si="31"/>
        <v>0</v>
      </c>
      <c r="M79" s="173">
        <f t="shared" si="31"/>
        <v>0</v>
      </c>
      <c r="N79" s="176">
        <f t="shared" si="31"/>
        <v>0</v>
      </c>
      <c r="O79" s="55">
        <f t="shared" si="31"/>
        <v>0</v>
      </c>
      <c r="P79" s="190">
        <f t="shared" si="31"/>
        <v>0</v>
      </c>
      <c r="Q79" s="173">
        <f t="shared" si="31"/>
        <v>0</v>
      </c>
      <c r="R79" s="176">
        <f t="shared" si="31"/>
        <v>0</v>
      </c>
      <c r="S79" s="55">
        <f t="shared" si="31"/>
        <v>0</v>
      </c>
      <c r="T79" s="190">
        <f t="shared" si="31"/>
        <v>0</v>
      </c>
      <c r="U79" s="173">
        <f t="shared" si="31"/>
        <v>0</v>
      </c>
      <c r="V79" s="131">
        <f t="shared" si="31"/>
        <v>0</v>
      </c>
    </row>
    <row r="80" spans="1:22" ht="14.25">
      <c r="A80" s="114">
        <v>32332</v>
      </c>
      <c r="B80" s="114" t="s">
        <v>234</v>
      </c>
      <c r="C80" s="156">
        <f t="shared" si="28"/>
        <v>0</v>
      </c>
      <c r="D80" s="164">
        <f t="shared" si="29"/>
        <v>0</v>
      </c>
      <c r="E80" s="173">
        <v>0</v>
      </c>
      <c r="F80" s="131"/>
      <c r="G80" s="148"/>
      <c r="H80" s="131"/>
      <c r="I80" s="173"/>
      <c r="J80" s="131"/>
      <c r="K80" s="55"/>
      <c r="L80" s="183"/>
      <c r="M80" s="173"/>
      <c r="N80" s="131"/>
      <c r="O80" s="55"/>
      <c r="P80" s="183"/>
      <c r="Q80" s="173"/>
      <c r="R80" s="131"/>
      <c r="S80" s="55"/>
      <c r="T80" s="183"/>
      <c r="U80" s="173"/>
      <c r="V80" s="131"/>
    </row>
    <row r="81" spans="1:22" ht="14.25">
      <c r="A81" s="114">
        <v>3234</v>
      </c>
      <c r="B81" s="114" t="s">
        <v>235</v>
      </c>
      <c r="C81" s="156">
        <f t="shared" si="28"/>
        <v>2218.07</v>
      </c>
      <c r="D81" s="164">
        <f t="shared" si="29"/>
        <v>1652.91</v>
      </c>
      <c r="E81" s="173">
        <f>SUM(E82:E85)</f>
        <v>2218.07</v>
      </c>
      <c r="F81" s="176">
        <f aca="true" t="shared" si="32" ref="F81:V81">SUM(F82:F85)</f>
        <v>1652.91</v>
      </c>
      <c r="G81" s="147">
        <f>SUM(G82:G85)</f>
        <v>0</v>
      </c>
      <c r="H81" s="131">
        <f>SUM(H82:H85)</f>
        <v>0</v>
      </c>
      <c r="I81" s="173">
        <f t="shared" si="32"/>
        <v>0</v>
      </c>
      <c r="J81" s="176">
        <f t="shared" si="32"/>
        <v>0</v>
      </c>
      <c r="K81" s="55">
        <f t="shared" si="32"/>
        <v>0</v>
      </c>
      <c r="L81" s="190">
        <f t="shared" si="32"/>
        <v>0</v>
      </c>
      <c r="M81" s="173">
        <f t="shared" si="32"/>
        <v>0</v>
      </c>
      <c r="N81" s="176">
        <f t="shared" si="32"/>
        <v>0</v>
      </c>
      <c r="O81" s="55">
        <f t="shared" si="32"/>
        <v>0</v>
      </c>
      <c r="P81" s="190">
        <f t="shared" si="32"/>
        <v>0</v>
      </c>
      <c r="Q81" s="173">
        <f t="shared" si="32"/>
        <v>0</v>
      </c>
      <c r="R81" s="176">
        <f t="shared" si="32"/>
        <v>0</v>
      </c>
      <c r="S81" s="55">
        <f t="shared" si="32"/>
        <v>0</v>
      </c>
      <c r="T81" s="190">
        <f t="shared" si="32"/>
        <v>0</v>
      </c>
      <c r="U81" s="173">
        <f t="shared" si="32"/>
        <v>0</v>
      </c>
      <c r="V81" s="131">
        <f t="shared" si="32"/>
        <v>0</v>
      </c>
    </row>
    <row r="82" spans="1:22" ht="14.25">
      <c r="A82" s="114">
        <v>32341</v>
      </c>
      <c r="B82" s="114" t="s">
        <v>236</v>
      </c>
      <c r="C82" s="156">
        <f t="shared" si="28"/>
        <v>527.64</v>
      </c>
      <c r="D82" s="164">
        <f t="shared" si="29"/>
        <v>336.61</v>
      </c>
      <c r="E82" s="173">
        <v>527.64</v>
      </c>
      <c r="F82" s="131">
        <v>336.61</v>
      </c>
      <c r="G82" s="148"/>
      <c r="H82" s="131"/>
      <c r="I82" s="173"/>
      <c r="J82" s="131"/>
      <c r="K82" s="55"/>
      <c r="L82" s="183"/>
      <c r="M82" s="173"/>
      <c r="N82" s="131"/>
      <c r="O82" s="55"/>
      <c r="P82" s="183"/>
      <c r="Q82" s="173"/>
      <c r="R82" s="131"/>
      <c r="S82" s="55"/>
      <c r="T82" s="183"/>
      <c r="U82" s="173"/>
      <c r="V82" s="131"/>
    </row>
    <row r="83" spans="1:22" ht="14.25">
      <c r="A83" s="114">
        <v>32342</v>
      </c>
      <c r="B83" s="114" t="s">
        <v>237</v>
      </c>
      <c r="C83" s="156">
        <f t="shared" si="28"/>
        <v>354.33</v>
      </c>
      <c r="D83" s="164">
        <f t="shared" si="29"/>
        <v>136.81</v>
      </c>
      <c r="E83" s="173">
        <v>354.33</v>
      </c>
      <c r="F83" s="131">
        <v>136.81</v>
      </c>
      <c r="G83" s="148"/>
      <c r="H83" s="131"/>
      <c r="I83" s="173"/>
      <c r="J83" s="131"/>
      <c r="K83" s="55"/>
      <c r="L83" s="183"/>
      <c r="M83" s="173"/>
      <c r="N83" s="131"/>
      <c r="O83" s="55"/>
      <c r="P83" s="183"/>
      <c r="Q83" s="173"/>
      <c r="R83" s="131"/>
      <c r="S83" s="55"/>
      <c r="T83" s="183"/>
      <c r="U83" s="173"/>
      <c r="V83" s="131"/>
    </row>
    <row r="84" spans="1:22" ht="14.25">
      <c r="A84" s="114">
        <v>32343</v>
      </c>
      <c r="B84" s="114" t="s">
        <v>238</v>
      </c>
      <c r="C84" s="156">
        <f t="shared" si="28"/>
        <v>353.1</v>
      </c>
      <c r="D84" s="164">
        <f t="shared" si="29"/>
        <v>176.55</v>
      </c>
      <c r="E84" s="173">
        <v>353.1</v>
      </c>
      <c r="F84" s="131">
        <v>176.55</v>
      </c>
      <c r="G84" s="148"/>
      <c r="H84" s="131"/>
      <c r="I84" s="173"/>
      <c r="J84" s="131"/>
      <c r="K84" s="55"/>
      <c r="L84" s="183"/>
      <c r="M84" s="173"/>
      <c r="N84" s="131"/>
      <c r="O84" s="55"/>
      <c r="P84" s="183"/>
      <c r="Q84" s="173"/>
      <c r="R84" s="131"/>
      <c r="S84" s="55"/>
      <c r="T84" s="183"/>
      <c r="U84" s="173"/>
      <c r="V84" s="131"/>
    </row>
    <row r="85" spans="1:22" ht="14.25">
      <c r="A85" s="114">
        <v>32344</v>
      </c>
      <c r="B85" s="114" t="s">
        <v>239</v>
      </c>
      <c r="C85" s="156">
        <f t="shared" si="28"/>
        <v>983</v>
      </c>
      <c r="D85" s="164">
        <f t="shared" si="29"/>
        <v>1002.94</v>
      </c>
      <c r="E85" s="173">
        <v>983</v>
      </c>
      <c r="F85" s="131">
        <v>1002.94</v>
      </c>
      <c r="G85" s="148"/>
      <c r="H85" s="131"/>
      <c r="I85" s="173"/>
      <c r="J85" s="131"/>
      <c r="K85" s="55"/>
      <c r="L85" s="183"/>
      <c r="M85" s="173"/>
      <c r="N85" s="131"/>
      <c r="O85" s="55"/>
      <c r="P85" s="183"/>
      <c r="Q85" s="173"/>
      <c r="R85" s="131"/>
      <c r="S85" s="55"/>
      <c r="T85" s="183"/>
      <c r="U85" s="173"/>
      <c r="V85" s="131"/>
    </row>
    <row r="86" spans="1:22" ht="14.25">
      <c r="A86" s="114">
        <v>3236</v>
      </c>
      <c r="B86" s="114" t="s">
        <v>240</v>
      </c>
      <c r="C86" s="156">
        <f t="shared" si="28"/>
        <v>2887.96</v>
      </c>
      <c r="D86" s="164">
        <f t="shared" si="29"/>
        <v>73.85</v>
      </c>
      <c r="E86" s="173">
        <f>SUM(E87:E88)</f>
        <v>2887.96</v>
      </c>
      <c r="F86" s="176">
        <f aca="true" t="shared" si="33" ref="F86:V86">SUM(F87:F88)</f>
        <v>73.85</v>
      </c>
      <c r="G86" s="147">
        <f>SUM(G87:G88)</f>
        <v>0</v>
      </c>
      <c r="H86" s="131">
        <f>SUM(H87:H88)</f>
        <v>0</v>
      </c>
      <c r="I86" s="173">
        <f t="shared" si="33"/>
        <v>0</v>
      </c>
      <c r="J86" s="176">
        <f t="shared" si="33"/>
        <v>0</v>
      </c>
      <c r="K86" s="55">
        <f t="shared" si="33"/>
        <v>0</v>
      </c>
      <c r="L86" s="190">
        <f t="shared" si="33"/>
        <v>0</v>
      </c>
      <c r="M86" s="173">
        <f t="shared" si="33"/>
        <v>0</v>
      </c>
      <c r="N86" s="176">
        <f t="shared" si="33"/>
        <v>0</v>
      </c>
      <c r="O86" s="55">
        <f t="shared" si="33"/>
        <v>0</v>
      </c>
      <c r="P86" s="190">
        <f t="shared" si="33"/>
        <v>0</v>
      </c>
      <c r="Q86" s="173">
        <f t="shared" si="33"/>
        <v>0</v>
      </c>
      <c r="R86" s="176">
        <f t="shared" si="33"/>
        <v>0</v>
      </c>
      <c r="S86" s="55">
        <f t="shared" si="33"/>
        <v>0</v>
      </c>
      <c r="T86" s="190">
        <f t="shared" si="33"/>
        <v>0</v>
      </c>
      <c r="U86" s="173">
        <f t="shared" si="33"/>
        <v>0</v>
      </c>
      <c r="V86" s="131">
        <f t="shared" si="33"/>
        <v>0</v>
      </c>
    </row>
    <row r="87" spans="1:22" ht="14.25">
      <c r="A87" s="114">
        <v>32361</v>
      </c>
      <c r="B87" s="114" t="s">
        <v>241</v>
      </c>
      <c r="C87" s="156">
        <f t="shared" si="28"/>
        <v>2839.01</v>
      </c>
      <c r="D87" s="164">
        <f t="shared" si="29"/>
        <v>0</v>
      </c>
      <c r="E87" s="173">
        <v>2839.01</v>
      </c>
      <c r="F87" s="131"/>
      <c r="G87" s="148"/>
      <c r="H87" s="131"/>
      <c r="I87" s="173"/>
      <c r="J87" s="131"/>
      <c r="K87" s="55"/>
      <c r="L87" s="183"/>
      <c r="M87" s="173"/>
      <c r="N87" s="131"/>
      <c r="O87" s="55"/>
      <c r="P87" s="183"/>
      <c r="Q87" s="173"/>
      <c r="R87" s="131"/>
      <c r="S87" s="55"/>
      <c r="T87" s="183"/>
      <c r="U87" s="173"/>
      <c r="V87" s="131"/>
    </row>
    <row r="88" spans="1:22" ht="14.25">
      <c r="A88" s="114">
        <v>32369</v>
      </c>
      <c r="B88" s="114" t="s">
        <v>242</v>
      </c>
      <c r="C88" s="156">
        <f t="shared" si="28"/>
        <v>48.95</v>
      </c>
      <c r="D88" s="164">
        <f t="shared" si="29"/>
        <v>73.85</v>
      </c>
      <c r="E88" s="173">
        <v>48.95</v>
      </c>
      <c r="F88" s="131">
        <v>73.85</v>
      </c>
      <c r="G88" s="148"/>
      <c r="H88" s="131"/>
      <c r="I88" s="173"/>
      <c r="J88" s="131"/>
      <c r="K88" s="55"/>
      <c r="L88" s="183"/>
      <c r="M88" s="173"/>
      <c r="N88" s="131"/>
      <c r="O88" s="55"/>
      <c r="P88" s="183"/>
      <c r="Q88" s="173"/>
      <c r="R88" s="131"/>
      <c r="S88" s="55"/>
      <c r="T88" s="183"/>
      <c r="U88" s="173"/>
      <c r="V88" s="131"/>
    </row>
    <row r="89" spans="1:22" ht="14.25">
      <c r="A89" s="114">
        <v>3237</v>
      </c>
      <c r="B89" s="114" t="s">
        <v>243</v>
      </c>
      <c r="C89" s="156">
        <f t="shared" si="28"/>
        <v>265.38</v>
      </c>
      <c r="D89" s="164">
        <f t="shared" si="29"/>
        <v>439.56</v>
      </c>
      <c r="E89" s="173">
        <f>SUM(E90)</f>
        <v>265.38</v>
      </c>
      <c r="F89" s="176">
        <f aca="true" t="shared" si="34" ref="F89:V89">SUM(F90)</f>
        <v>439.56</v>
      </c>
      <c r="G89" s="147">
        <f>SUM(G90)</f>
        <v>0</v>
      </c>
      <c r="H89" s="131">
        <f>SUM(H90)</f>
        <v>0</v>
      </c>
      <c r="I89" s="173">
        <f t="shared" si="34"/>
        <v>0</v>
      </c>
      <c r="J89" s="176">
        <f t="shared" si="34"/>
        <v>0</v>
      </c>
      <c r="K89" s="55">
        <f t="shared" si="34"/>
        <v>0</v>
      </c>
      <c r="L89" s="190">
        <f t="shared" si="34"/>
        <v>0</v>
      </c>
      <c r="M89" s="173">
        <f t="shared" si="34"/>
        <v>0</v>
      </c>
      <c r="N89" s="176">
        <f t="shared" si="34"/>
        <v>0</v>
      </c>
      <c r="O89" s="55">
        <f t="shared" si="34"/>
        <v>0</v>
      </c>
      <c r="P89" s="190">
        <f t="shared" si="34"/>
        <v>0</v>
      </c>
      <c r="Q89" s="173">
        <f t="shared" si="34"/>
        <v>0</v>
      </c>
      <c r="R89" s="176">
        <f t="shared" si="34"/>
        <v>0</v>
      </c>
      <c r="S89" s="55">
        <f t="shared" si="34"/>
        <v>0</v>
      </c>
      <c r="T89" s="190">
        <f t="shared" si="34"/>
        <v>0</v>
      </c>
      <c r="U89" s="173">
        <f t="shared" si="34"/>
        <v>0</v>
      </c>
      <c r="V89" s="131">
        <f t="shared" si="34"/>
        <v>0</v>
      </c>
    </row>
    <row r="90" spans="1:22" ht="14.25">
      <c r="A90" s="114">
        <v>32372</v>
      </c>
      <c r="B90" s="114" t="s">
        <v>244</v>
      </c>
      <c r="C90" s="156">
        <f t="shared" si="28"/>
        <v>265.38</v>
      </c>
      <c r="D90" s="164">
        <f t="shared" si="29"/>
        <v>439.56</v>
      </c>
      <c r="E90" s="173">
        <v>265.38</v>
      </c>
      <c r="F90" s="131">
        <v>439.56</v>
      </c>
      <c r="G90" s="148"/>
      <c r="H90" s="131"/>
      <c r="I90" s="173"/>
      <c r="J90" s="131"/>
      <c r="K90" s="55"/>
      <c r="L90" s="183"/>
      <c r="M90" s="173"/>
      <c r="N90" s="131"/>
      <c r="O90" s="55"/>
      <c r="P90" s="183"/>
      <c r="Q90" s="173"/>
      <c r="R90" s="131"/>
      <c r="S90" s="55"/>
      <c r="T90" s="183"/>
      <c r="U90" s="173"/>
      <c r="V90" s="131"/>
    </row>
    <row r="91" spans="1:22" ht="14.25">
      <c r="A91" s="114">
        <v>3238</v>
      </c>
      <c r="B91" s="114" t="s">
        <v>245</v>
      </c>
      <c r="C91" s="156">
        <f t="shared" si="28"/>
        <v>2035.28</v>
      </c>
      <c r="D91" s="164">
        <f t="shared" si="29"/>
        <v>1563.38</v>
      </c>
      <c r="E91" s="173">
        <f>SUM(E92)</f>
        <v>2035.28</v>
      </c>
      <c r="F91" s="176">
        <f aca="true" t="shared" si="35" ref="F91:V91">SUM(F92)</f>
        <v>1563.38</v>
      </c>
      <c r="G91" s="147">
        <f>SUM(G92)</f>
        <v>0</v>
      </c>
      <c r="H91" s="131">
        <f>SUM(H92)</f>
        <v>0</v>
      </c>
      <c r="I91" s="173">
        <f t="shared" si="35"/>
        <v>0</v>
      </c>
      <c r="J91" s="176">
        <f t="shared" si="35"/>
        <v>0</v>
      </c>
      <c r="K91" s="55">
        <f t="shared" si="35"/>
        <v>0</v>
      </c>
      <c r="L91" s="190">
        <f t="shared" si="35"/>
        <v>0</v>
      </c>
      <c r="M91" s="173">
        <f t="shared" si="35"/>
        <v>0</v>
      </c>
      <c r="N91" s="176">
        <f t="shared" si="35"/>
        <v>0</v>
      </c>
      <c r="O91" s="55">
        <f t="shared" si="35"/>
        <v>0</v>
      </c>
      <c r="P91" s="190">
        <f t="shared" si="35"/>
        <v>0</v>
      </c>
      <c r="Q91" s="173">
        <f t="shared" si="35"/>
        <v>0</v>
      </c>
      <c r="R91" s="176">
        <f t="shared" si="35"/>
        <v>0</v>
      </c>
      <c r="S91" s="55">
        <f t="shared" si="35"/>
        <v>0</v>
      </c>
      <c r="T91" s="190">
        <f t="shared" si="35"/>
        <v>0</v>
      </c>
      <c r="U91" s="173">
        <f t="shared" si="35"/>
        <v>0</v>
      </c>
      <c r="V91" s="131">
        <f t="shared" si="35"/>
        <v>0</v>
      </c>
    </row>
    <row r="92" spans="1:22" ht="14.25">
      <c r="A92" s="114">
        <v>32381</v>
      </c>
      <c r="B92" s="114" t="s">
        <v>246</v>
      </c>
      <c r="C92" s="156">
        <f t="shared" si="28"/>
        <v>2035.28</v>
      </c>
      <c r="D92" s="164">
        <f t="shared" si="29"/>
        <v>1563.38</v>
      </c>
      <c r="E92" s="173">
        <v>2035.28</v>
      </c>
      <c r="F92" s="131">
        <v>1563.38</v>
      </c>
      <c r="G92" s="148"/>
      <c r="H92" s="131"/>
      <c r="I92" s="173"/>
      <c r="J92" s="131"/>
      <c r="K92" s="55"/>
      <c r="L92" s="183"/>
      <c r="M92" s="173"/>
      <c r="N92" s="131"/>
      <c r="O92" s="55"/>
      <c r="P92" s="183"/>
      <c r="Q92" s="173"/>
      <c r="R92" s="131"/>
      <c r="S92" s="55"/>
      <c r="T92" s="183"/>
      <c r="U92" s="173"/>
      <c r="V92" s="131"/>
    </row>
    <row r="93" spans="1:22" s="3" customFormat="1" ht="14.25">
      <c r="A93" s="113">
        <v>329</v>
      </c>
      <c r="B93" s="113" t="s">
        <v>36</v>
      </c>
      <c r="C93" s="156">
        <f t="shared" si="28"/>
        <v>4250.84</v>
      </c>
      <c r="D93" s="164">
        <f>SUM(F93+H93+J93+L93+N93+P93+R93+T93+V93)</f>
        <v>3456.7200000000003</v>
      </c>
      <c r="E93" s="174">
        <f>SUM(E94+E96+E98+E102)+E100</f>
        <v>2586.41</v>
      </c>
      <c r="F93" s="175">
        <f aca="true" t="shared" si="36" ref="F93:R93">SUM(F94+F96+F98+F102)+F100</f>
        <v>2632.2900000000004</v>
      </c>
      <c r="G93" s="242">
        <f t="shared" si="36"/>
        <v>0</v>
      </c>
      <c r="H93" s="124">
        <f t="shared" si="36"/>
        <v>0</v>
      </c>
      <c r="I93" s="174">
        <f t="shared" si="36"/>
        <v>0</v>
      </c>
      <c r="J93" s="175">
        <f t="shared" si="36"/>
        <v>0</v>
      </c>
      <c r="K93" s="54">
        <f t="shared" si="36"/>
        <v>0</v>
      </c>
      <c r="L93" s="189">
        <f t="shared" si="36"/>
        <v>0</v>
      </c>
      <c r="M93" s="174">
        <f t="shared" si="36"/>
        <v>1664.43</v>
      </c>
      <c r="N93" s="175">
        <f t="shared" si="36"/>
        <v>824.43</v>
      </c>
      <c r="O93" s="54">
        <f t="shared" si="36"/>
        <v>0</v>
      </c>
      <c r="P93" s="189">
        <f t="shared" si="36"/>
        <v>0</v>
      </c>
      <c r="Q93" s="174">
        <f t="shared" si="36"/>
        <v>0</v>
      </c>
      <c r="R93" s="175">
        <f t="shared" si="36"/>
        <v>0</v>
      </c>
      <c r="S93" s="54">
        <f>SUM(S94+S96+S98+S102)</f>
        <v>0</v>
      </c>
      <c r="T93" s="189">
        <f>SUM(T94+T96+T98+T102)</f>
        <v>0</v>
      </c>
      <c r="U93" s="174">
        <f>SUM(U94+U96+U98+U102)</f>
        <v>0</v>
      </c>
      <c r="V93" s="124">
        <f>SUM(V94+V96+V98+V102)</f>
        <v>0</v>
      </c>
    </row>
    <row r="94" spans="1:22" ht="14.25">
      <c r="A94" s="114">
        <v>3292</v>
      </c>
      <c r="B94" s="114" t="s">
        <v>247</v>
      </c>
      <c r="C94" s="156">
        <f t="shared" si="28"/>
        <v>1575.23</v>
      </c>
      <c r="D94" s="164">
        <f t="shared" si="29"/>
        <v>1575.23</v>
      </c>
      <c r="E94" s="173">
        <f>SUM(E95)</f>
        <v>1575.23</v>
      </c>
      <c r="F94" s="176">
        <f aca="true" t="shared" si="37" ref="F94:V94">SUM(F95)</f>
        <v>1575.23</v>
      </c>
      <c r="G94" s="147">
        <f>SUM(G95)</f>
        <v>0</v>
      </c>
      <c r="H94" s="131">
        <f>SUM(H95)</f>
        <v>0</v>
      </c>
      <c r="I94" s="173">
        <f t="shared" si="37"/>
        <v>0</v>
      </c>
      <c r="J94" s="176">
        <f t="shared" si="37"/>
        <v>0</v>
      </c>
      <c r="K94" s="55">
        <f t="shared" si="37"/>
        <v>0</v>
      </c>
      <c r="L94" s="190">
        <f t="shared" si="37"/>
        <v>0</v>
      </c>
      <c r="M94" s="173">
        <f t="shared" si="37"/>
        <v>0</v>
      </c>
      <c r="N94" s="176">
        <f t="shared" si="37"/>
        <v>0</v>
      </c>
      <c r="O94" s="55">
        <f t="shared" si="37"/>
        <v>0</v>
      </c>
      <c r="P94" s="190">
        <f t="shared" si="37"/>
        <v>0</v>
      </c>
      <c r="Q94" s="173">
        <f t="shared" si="37"/>
        <v>0</v>
      </c>
      <c r="R94" s="176">
        <f t="shared" si="37"/>
        <v>0</v>
      </c>
      <c r="S94" s="55">
        <f t="shared" si="37"/>
        <v>0</v>
      </c>
      <c r="T94" s="190">
        <f t="shared" si="37"/>
        <v>0</v>
      </c>
      <c r="U94" s="173">
        <f t="shared" si="37"/>
        <v>0</v>
      </c>
      <c r="V94" s="131">
        <f t="shared" si="37"/>
        <v>0</v>
      </c>
    </row>
    <row r="95" spans="1:22" ht="14.25">
      <c r="A95" s="114">
        <v>32922</v>
      </c>
      <c r="B95" s="114" t="s">
        <v>248</v>
      </c>
      <c r="C95" s="156">
        <f t="shared" si="28"/>
        <v>1575.23</v>
      </c>
      <c r="D95" s="164">
        <f t="shared" si="29"/>
        <v>1575.23</v>
      </c>
      <c r="E95" s="173">
        <v>1575.23</v>
      </c>
      <c r="F95" s="131">
        <v>1575.23</v>
      </c>
      <c r="G95" s="148"/>
      <c r="H95" s="131"/>
      <c r="I95" s="173"/>
      <c r="J95" s="131"/>
      <c r="K95" s="55"/>
      <c r="L95" s="183"/>
      <c r="M95" s="173"/>
      <c r="N95" s="131"/>
      <c r="O95" s="55"/>
      <c r="P95" s="183"/>
      <c r="Q95" s="173"/>
      <c r="R95" s="131"/>
      <c r="S95" s="55"/>
      <c r="T95" s="183"/>
      <c r="U95" s="173"/>
      <c r="V95" s="131"/>
    </row>
    <row r="96" spans="1:22" ht="14.25">
      <c r="A96" s="114">
        <v>3293</v>
      </c>
      <c r="B96" s="114" t="s">
        <v>249</v>
      </c>
      <c r="C96" s="156">
        <f t="shared" si="28"/>
        <v>720</v>
      </c>
      <c r="D96" s="164">
        <f t="shared" si="29"/>
        <v>717.57</v>
      </c>
      <c r="E96" s="173">
        <f>SUM(E97)</f>
        <v>720</v>
      </c>
      <c r="F96" s="176">
        <f aca="true" t="shared" si="38" ref="F96:V96">SUM(F97)</f>
        <v>717.57</v>
      </c>
      <c r="G96" s="147">
        <f>SUM(G97)</f>
        <v>0</v>
      </c>
      <c r="H96" s="131">
        <f>SUM(H97)</f>
        <v>0</v>
      </c>
      <c r="I96" s="173">
        <f t="shared" si="38"/>
        <v>0</v>
      </c>
      <c r="J96" s="176">
        <f t="shared" si="38"/>
        <v>0</v>
      </c>
      <c r="K96" s="55">
        <f t="shared" si="38"/>
        <v>0</v>
      </c>
      <c r="L96" s="190">
        <f t="shared" si="38"/>
        <v>0</v>
      </c>
      <c r="M96" s="173">
        <f t="shared" si="38"/>
        <v>0</v>
      </c>
      <c r="N96" s="176">
        <f t="shared" si="38"/>
        <v>0</v>
      </c>
      <c r="O96" s="55">
        <f t="shared" si="38"/>
        <v>0</v>
      </c>
      <c r="P96" s="190">
        <f t="shared" si="38"/>
        <v>0</v>
      </c>
      <c r="Q96" s="173">
        <f t="shared" si="38"/>
        <v>0</v>
      </c>
      <c r="R96" s="176">
        <f t="shared" si="38"/>
        <v>0</v>
      </c>
      <c r="S96" s="55">
        <f t="shared" si="38"/>
        <v>0</v>
      </c>
      <c r="T96" s="190">
        <f t="shared" si="38"/>
        <v>0</v>
      </c>
      <c r="U96" s="173">
        <f t="shared" si="38"/>
        <v>0</v>
      </c>
      <c r="V96" s="131">
        <f t="shared" si="38"/>
        <v>0</v>
      </c>
    </row>
    <row r="97" spans="1:22" ht="14.25">
      <c r="A97" s="114">
        <v>32931</v>
      </c>
      <c r="B97" s="114" t="s">
        <v>249</v>
      </c>
      <c r="C97" s="156">
        <f t="shared" si="28"/>
        <v>720</v>
      </c>
      <c r="D97" s="164">
        <f t="shared" si="29"/>
        <v>717.57</v>
      </c>
      <c r="E97" s="173">
        <v>720</v>
      </c>
      <c r="F97" s="131">
        <v>717.57</v>
      </c>
      <c r="G97" s="148"/>
      <c r="H97" s="131"/>
      <c r="I97" s="173"/>
      <c r="J97" s="131"/>
      <c r="K97" s="55"/>
      <c r="L97" s="183"/>
      <c r="M97" s="173"/>
      <c r="N97" s="131"/>
      <c r="O97" s="55"/>
      <c r="P97" s="183"/>
      <c r="Q97" s="173"/>
      <c r="R97" s="131"/>
      <c r="S97" s="55"/>
      <c r="T97" s="183"/>
      <c r="U97" s="173"/>
      <c r="V97" s="131"/>
    </row>
    <row r="98" spans="1:22" ht="14.25">
      <c r="A98" s="114">
        <v>3294</v>
      </c>
      <c r="B98" s="114" t="s">
        <v>250</v>
      </c>
      <c r="C98" s="156">
        <f t="shared" si="28"/>
        <v>216.18</v>
      </c>
      <c r="D98" s="164">
        <f t="shared" si="29"/>
        <v>108.09</v>
      </c>
      <c r="E98" s="173">
        <f>SUM(E99)</f>
        <v>216.18</v>
      </c>
      <c r="F98" s="176">
        <f aca="true" t="shared" si="39" ref="F98:V100">SUM(F99)</f>
        <v>108.09</v>
      </c>
      <c r="G98" s="147">
        <f>SUM(G99)</f>
        <v>0</v>
      </c>
      <c r="H98" s="131">
        <f>SUM(H99)</f>
        <v>0</v>
      </c>
      <c r="I98" s="173">
        <f t="shared" si="39"/>
        <v>0</v>
      </c>
      <c r="J98" s="176">
        <f t="shared" si="39"/>
        <v>0</v>
      </c>
      <c r="K98" s="55">
        <f t="shared" si="39"/>
        <v>0</v>
      </c>
      <c r="L98" s="190">
        <f t="shared" si="39"/>
        <v>0</v>
      </c>
      <c r="M98" s="173">
        <f t="shared" si="39"/>
        <v>0</v>
      </c>
      <c r="N98" s="176">
        <f t="shared" si="39"/>
        <v>0</v>
      </c>
      <c r="O98" s="55">
        <f t="shared" si="39"/>
        <v>0</v>
      </c>
      <c r="P98" s="190">
        <f t="shared" si="39"/>
        <v>0</v>
      </c>
      <c r="Q98" s="173">
        <f t="shared" si="39"/>
        <v>0</v>
      </c>
      <c r="R98" s="176">
        <f t="shared" si="39"/>
        <v>0</v>
      </c>
      <c r="S98" s="55">
        <f t="shared" si="39"/>
        <v>0</v>
      </c>
      <c r="T98" s="190">
        <f t="shared" si="39"/>
        <v>0</v>
      </c>
      <c r="U98" s="173">
        <f t="shared" si="39"/>
        <v>0</v>
      </c>
      <c r="V98" s="131">
        <f t="shared" si="39"/>
        <v>0</v>
      </c>
    </row>
    <row r="99" spans="1:22" ht="14.25">
      <c r="A99" s="114">
        <v>32941</v>
      </c>
      <c r="B99" s="114" t="s">
        <v>251</v>
      </c>
      <c r="C99" s="156">
        <f t="shared" si="28"/>
        <v>216.18</v>
      </c>
      <c r="D99" s="164">
        <f t="shared" si="29"/>
        <v>108.09</v>
      </c>
      <c r="E99" s="173">
        <v>216.18</v>
      </c>
      <c r="F99" s="131">
        <v>108.09</v>
      </c>
      <c r="G99" s="148"/>
      <c r="H99" s="131"/>
      <c r="I99" s="173"/>
      <c r="J99" s="131"/>
      <c r="K99" s="55"/>
      <c r="L99" s="183"/>
      <c r="M99" s="173"/>
      <c r="N99" s="131"/>
      <c r="O99" s="55"/>
      <c r="P99" s="183"/>
      <c r="Q99" s="173"/>
      <c r="R99" s="131"/>
      <c r="S99" s="55"/>
      <c r="T99" s="183"/>
      <c r="U99" s="173"/>
      <c r="V99" s="131"/>
    </row>
    <row r="100" spans="1:22" ht="14.25">
      <c r="A100" s="114">
        <v>3295</v>
      </c>
      <c r="B100" s="114" t="s">
        <v>330</v>
      </c>
      <c r="C100" s="156">
        <f>SUM(E100+I100+G100+K100+M100+O100+Q100+S100+U100)</f>
        <v>1664.43</v>
      </c>
      <c r="D100" s="164">
        <f>SUM(F100+H100+J100+L100+N100+P100+R100+T100+V100)</f>
        <v>1045.83</v>
      </c>
      <c r="E100" s="173">
        <f>SUM(E101)</f>
        <v>0</v>
      </c>
      <c r="F100" s="176">
        <v>221.4</v>
      </c>
      <c r="G100" s="147">
        <f>SUM(G101)</f>
        <v>0</v>
      </c>
      <c r="H100" s="131">
        <f>SUM(H101)</f>
        <v>0</v>
      </c>
      <c r="I100" s="173">
        <f t="shared" si="39"/>
        <v>0</v>
      </c>
      <c r="J100" s="176">
        <f t="shared" si="39"/>
        <v>0</v>
      </c>
      <c r="K100" s="55">
        <f t="shared" si="39"/>
        <v>0</v>
      </c>
      <c r="L100" s="190">
        <f t="shared" si="39"/>
        <v>0</v>
      </c>
      <c r="M100" s="173">
        <f t="shared" si="39"/>
        <v>1664.43</v>
      </c>
      <c r="N100" s="176">
        <v>824.43</v>
      </c>
      <c r="O100" s="55">
        <f t="shared" si="39"/>
        <v>0</v>
      </c>
      <c r="P100" s="190">
        <f t="shared" si="39"/>
        <v>0</v>
      </c>
      <c r="Q100" s="173">
        <f t="shared" si="39"/>
        <v>0</v>
      </c>
      <c r="R100" s="176">
        <f t="shared" si="39"/>
        <v>0</v>
      </c>
      <c r="S100" s="55">
        <f t="shared" si="39"/>
        <v>0</v>
      </c>
      <c r="T100" s="190">
        <f t="shared" si="39"/>
        <v>0</v>
      </c>
      <c r="U100" s="173">
        <f t="shared" si="39"/>
        <v>0</v>
      </c>
      <c r="V100" s="131">
        <f t="shared" si="39"/>
        <v>0</v>
      </c>
    </row>
    <row r="101" spans="1:22" ht="14.25">
      <c r="A101" s="114">
        <v>32955</v>
      </c>
      <c r="B101" s="114" t="s">
        <v>331</v>
      </c>
      <c r="C101" s="156">
        <f>SUM(E101+I101+G101+K101+M101+O101+Q101+S101+U101)</f>
        <v>1664.43</v>
      </c>
      <c r="D101" s="164">
        <f>SUM(F101+H101+J101+L101+N101+P101+R101+T101+V101)</f>
        <v>824.43</v>
      </c>
      <c r="E101" s="173"/>
      <c r="F101" s="131"/>
      <c r="G101" s="148"/>
      <c r="H101" s="131"/>
      <c r="I101" s="173"/>
      <c r="J101" s="131"/>
      <c r="K101" s="55"/>
      <c r="L101" s="183"/>
      <c r="M101" s="173">
        <v>1664.43</v>
      </c>
      <c r="N101" s="131">
        <v>824.43</v>
      </c>
      <c r="O101" s="55"/>
      <c r="P101" s="183"/>
      <c r="Q101" s="173"/>
      <c r="R101" s="131"/>
      <c r="S101" s="55"/>
      <c r="T101" s="183"/>
      <c r="U101" s="173"/>
      <c r="V101" s="131"/>
    </row>
    <row r="102" spans="1:22" ht="14.25">
      <c r="A102" s="114">
        <v>3299</v>
      </c>
      <c r="B102" s="114" t="s">
        <v>36</v>
      </c>
      <c r="C102" s="156">
        <f t="shared" si="28"/>
        <v>75</v>
      </c>
      <c r="D102" s="164">
        <f t="shared" si="29"/>
        <v>10</v>
      </c>
      <c r="E102" s="173">
        <v>75</v>
      </c>
      <c r="F102" s="176">
        <f aca="true" t="shared" si="40" ref="F102:V102">SUM(F103:F104)</f>
        <v>10</v>
      </c>
      <c r="G102" s="147">
        <f>SUM(G103:G104)</f>
        <v>0</v>
      </c>
      <c r="H102" s="131">
        <f>SUM(H103:H104)</f>
        <v>0</v>
      </c>
      <c r="I102" s="173">
        <f t="shared" si="40"/>
        <v>0</v>
      </c>
      <c r="J102" s="176">
        <f t="shared" si="40"/>
        <v>0</v>
      </c>
      <c r="K102" s="55">
        <f t="shared" si="40"/>
        <v>0</v>
      </c>
      <c r="L102" s="190">
        <f t="shared" si="40"/>
        <v>0</v>
      </c>
      <c r="M102" s="173">
        <f t="shared" si="40"/>
        <v>0</v>
      </c>
      <c r="N102" s="176">
        <f t="shared" si="40"/>
        <v>0</v>
      </c>
      <c r="O102" s="55">
        <f t="shared" si="40"/>
        <v>0</v>
      </c>
      <c r="P102" s="190">
        <f t="shared" si="40"/>
        <v>0</v>
      </c>
      <c r="Q102" s="173">
        <f t="shared" si="40"/>
        <v>0</v>
      </c>
      <c r="R102" s="176">
        <f t="shared" si="40"/>
        <v>0</v>
      </c>
      <c r="S102" s="55">
        <f t="shared" si="40"/>
        <v>0</v>
      </c>
      <c r="T102" s="190">
        <f t="shared" si="40"/>
        <v>0</v>
      </c>
      <c r="U102" s="173">
        <f t="shared" si="40"/>
        <v>0</v>
      </c>
      <c r="V102" s="131">
        <f t="shared" si="40"/>
        <v>0</v>
      </c>
    </row>
    <row r="103" spans="1:22" ht="14.25">
      <c r="A103" s="114">
        <v>32991</v>
      </c>
      <c r="B103" s="114" t="s">
        <v>252</v>
      </c>
      <c r="C103" s="156">
        <f t="shared" si="28"/>
        <v>0</v>
      </c>
      <c r="D103" s="164">
        <f t="shared" si="29"/>
        <v>0</v>
      </c>
      <c r="E103" s="173"/>
      <c r="F103" s="131"/>
      <c r="G103" s="148"/>
      <c r="H103" s="131"/>
      <c r="I103" s="173"/>
      <c r="J103" s="131"/>
      <c r="K103" s="55"/>
      <c r="L103" s="183"/>
      <c r="M103" s="173"/>
      <c r="N103" s="131"/>
      <c r="O103" s="55"/>
      <c r="P103" s="183"/>
      <c r="Q103" s="173"/>
      <c r="R103" s="131"/>
      <c r="S103" s="55"/>
      <c r="T103" s="183"/>
      <c r="U103" s="173"/>
      <c r="V103" s="131"/>
    </row>
    <row r="104" spans="1:22" ht="14.25">
      <c r="A104" s="114">
        <v>32999</v>
      </c>
      <c r="B104" s="114" t="s">
        <v>36</v>
      </c>
      <c r="C104" s="156">
        <f t="shared" si="28"/>
        <v>0</v>
      </c>
      <c r="D104" s="164">
        <f t="shared" si="29"/>
        <v>10</v>
      </c>
      <c r="E104" s="173">
        <v>0</v>
      </c>
      <c r="F104" s="131">
        <v>10</v>
      </c>
      <c r="G104" s="148"/>
      <c r="H104" s="131"/>
      <c r="I104" s="173"/>
      <c r="J104" s="131"/>
      <c r="K104" s="55"/>
      <c r="L104" s="183"/>
      <c r="M104" s="173"/>
      <c r="N104" s="131"/>
      <c r="O104" s="55"/>
      <c r="P104" s="183"/>
      <c r="Q104" s="173"/>
      <c r="R104" s="131"/>
      <c r="S104" s="55"/>
      <c r="T104" s="183"/>
      <c r="U104" s="173"/>
      <c r="V104" s="131"/>
    </row>
    <row r="105" spans="1:22" s="3" customFormat="1" ht="14.25">
      <c r="A105" s="113">
        <v>34</v>
      </c>
      <c r="B105" s="113" t="s">
        <v>175</v>
      </c>
      <c r="C105" s="156">
        <f t="shared" si="28"/>
        <v>999.04</v>
      </c>
      <c r="D105" s="164">
        <f t="shared" si="29"/>
        <v>487.73</v>
      </c>
      <c r="E105" s="174">
        <f>SUM(E106)</f>
        <v>999.04</v>
      </c>
      <c r="F105" s="175">
        <f aca="true" t="shared" si="41" ref="F105:V107">SUM(F106)</f>
        <v>487.73</v>
      </c>
      <c r="G105" s="242">
        <f aca="true" t="shared" si="42" ref="G105:H107">SUM(G106)</f>
        <v>0</v>
      </c>
      <c r="H105" s="124">
        <f t="shared" si="42"/>
        <v>0</v>
      </c>
      <c r="I105" s="174">
        <f t="shared" si="41"/>
        <v>0</v>
      </c>
      <c r="J105" s="175">
        <f t="shared" si="41"/>
        <v>0</v>
      </c>
      <c r="K105" s="54">
        <f t="shared" si="41"/>
        <v>0</v>
      </c>
      <c r="L105" s="189">
        <f t="shared" si="41"/>
        <v>0</v>
      </c>
      <c r="M105" s="174">
        <f t="shared" si="41"/>
        <v>0</v>
      </c>
      <c r="N105" s="175">
        <f t="shared" si="41"/>
        <v>0</v>
      </c>
      <c r="O105" s="54">
        <f t="shared" si="41"/>
        <v>0</v>
      </c>
      <c r="P105" s="189">
        <f t="shared" si="41"/>
        <v>0</v>
      </c>
      <c r="Q105" s="174">
        <f t="shared" si="41"/>
        <v>0</v>
      </c>
      <c r="R105" s="175">
        <f t="shared" si="41"/>
        <v>0</v>
      </c>
      <c r="S105" s="54">
        <f t="shared" si="41"/>
        <v>0</v>
      </c>
      <c r="T105" s="189">
        <f t="shared" si="41"/>
        <v>0</v>
      </c>
      <c r="U105" s="174">
        <f t="shared" si="41"/>
        <v>0</v>
      </c>
      <c r="V105" s="124">
        <f t="shared" si="41"/>
        <v>0</v>
      </c>
    </row>
    <row r="106" spans="1:22" s="3" customFormat="1" ht="14.25">
      <c r="A106" s="113">
        <v>343</v>
      </c>
      <c r="B106" s="113" t="s">
        <v>19</v>
      </c>
      <c r="C106" s="156">
        <f t="shared" si="28"/>
        <v>999.04</v>
      </c>
      <c r="D106" s="164">
        <f t="shared" si="29"/>
        <v>487.73</v>
      </c>
      <c r="E106" s="174">
        <f>SUM(E107)</f>
        <v>999.04</v>
      </c>
      <c r="F106" s="175">
        <f t="shared" si="41"/>
        <v>487.73</v>
      </c>
      <c r="G106" s="242">
        <f t="shared" si="42"/>
        <v>0</v>
      </c>
      <c r="H106" s="124">
        <f t="shared" si="42"/>
        <v>0</v>
      </c>
      <c r="I106" s="174">
        <f t="shared" si="41"/>
        <v>0</v>
      </c>
      <c r="J106" s="175">
        <f t="shared" si="41"/>
        <v>0</v>
      </c>
      <c r="K106" s="54">
        <f t="shared" si="41"/>
        <v>0</v>
      </c>
      <c r="L106" s="189">
        <f t="shared" si="41"/>
        <v>0</v>
      </c>
      <c r="M106" s="174">
        <f t="shared" si="41"/>
        <v>0</v>
      </c>
      <c r="N106" s="175">
        <f t="shared" si="41"/>
        <v>0</v>
      </c>
      <c r="O106" s="54">
        <f t="shared" si="41"/>
        <v>0</v>
      </c>
      <c r="P106" s="189">
        <f t="shared" si="41"/>
        <v>0</v>
      </c>
      <c r="Q106" s="174">
        <f t="shared" si="41"/>
        <v>0</v>
      </c>
      <c r="R106" s="175">
        <f t="shared" si="41"/>
        <v>0</v>
      </c>
      <c r="S106" s="54">
        <f t="shared" si="41"/>
        <v>0</v>
      </c>
      <c r="T106" s="189">
        <f t="shared" si="41"/>
        <v>0</v>
      </c>
      <c r="U106" s="174">
        <f t="shared" si="41"/>
        <v>0</v>
      </c>
      <c r="V106" s="124">
        <f t="shared" si="41"/>
        <v>0</v>
      </c>
    </row>
    <row r="107" spans="1:22" ht="14.25">
      <c r="A107" s="114">
        <v>3431</v>
      </c>
      <c r="B107" s="114" t="s">
        <v>253</v>
      </c>
      <c r="C107" s="156">
        <f t="shared" si="28"/>
        <v>999.04</v>
      </c>
      <c r="D107" s="164">
        <f t="shared" si="29"/>
        <v>487.73</v>
      </c>
      <c r="E107" s="173">
        <f>SUM(E108)</f>
        <v>999.04</v>
      </c>
      <c r="F107" s="176">
        <f t="shared" si="41"/>
        <v>487.73</v>
      </c>
      <c r="G107" s="147">
        <f t="shared" si="42"/>
        <v>0</v>
      </c>
      <c r="H107" s="131">
        <f t="shared" si="42"/>
        <v>0</v>
      </c>
      <c r="I107" s="173">
        <f t="shared" si="41"/>
        <v>0</v>
      </c>
      <c r="J107" s="176">
        <f t="shared" si="41"/>
        <v>0</v>
      </c>
      <c r="K107" s="55">
        <f t="shared" si="41"/>
        <v>0</v>
      </c>
      <c r="L107" s="190">
        <f t="shared" si="41"/>
        <v>0</v>
      </c>
      <c r="M107" s="173">
        <f t="shared" si="41"/>
        <v>0</v>
      </c>
      <c r="N107" s="176">
        <f t="shared" si="41"/>
        <v>0</v>
      </c>
      <c r="O107" s="55">
        <f t="shared" si="41"/>
        <v>0</v>
      </c>
      <c r="P107" s="190">
        <f t="shared" si="41"/>
        <v>0</v>
      </c>
      <c r="Q107" s="173">
        <f t="shared" si="41"/>
        <v>0</v>
      </c>
      <c r="R107" s="176">
        <f t="shared" si="41"/>
        <v>0</v>
      </c>
      <c r="S107" s="55">
        <f t="shared" si="41"/>
        <v>0</v>
      </c>
      <c r="T107" s="190">
        <f t="shared" si="41"/>
        <v>0</v>
      </c>
      <c r="U107" s="173">
        <f>SUM(U108)</f>
        <v>0</v>
      </c>
      <c r="V107" s="131">
        <f>SUM(V108)</f>
        <v>0</v>
      </c>
    </row>
    <row r="108" spans="1:22" ht="14.25">
      <c r="A108" s="114">
        <v>34312</v>
      </c>
      <c r="B108" s="114" t="s">
        <v>253</v>
      </c>
      <c r="C108" s="156">
        <f t="shared" si="28"/>
        <v>999.04</v>
      </c>
      <c r="D108" s="164">
        <f t="shared" si="29"/>
        <v>487.73</v>
      </c>
      <c r="E108" s="173">
        <v>999.04</v>
      </c>
      <c r="F108" s="131">
        <v>487.73</v>
      </c>
      <c r="G108" s="148"/>
      <c r="H108" s="131"/>
      <c r="I108" s="173"/>
      <c r="J108" s="131"/>
      <c r="K108" s="55"/>
      <c r="L108" s="183"/>
      <c r="M108" s="173"/>
      <c r="N108" s="131"/>
      <c r="O108" s="55"/>
      <c r="P108" s="183"/>
      <c r="Q108" s="173"/>
      <c r="R108" s="131"/>
      <c r="S108" s="55"/>
      <c r="T108" s="183"/>
      <c r="U108" s="173"/>
      <c r="V108" s="131"/>
    </row>
    <row r="109" spans="1:22" s="3" customFormat="1" ht="14.25">
      <c r="A109" s="113">
        <v>36</v>
      </c>
      <c r="B109" s="113" t="s">
        <v>259</v>
      </c>
      <c r="C109" s="156">
        <f t="shared" si="28"/>
        <v>0</v>
      </c>
      <c r="D109" s="164">
        <f t="shared" si="29"/>
        <v>0</v>
      </c>
      <c r="E109" s="174">
        <f>SUM(E110+E113+E116)</f>
        <v>0</v>
      </c>
      <c r="F109" s="175">
        <f aca="true" t="shared" si="43" ref="F109:V109">SUM(F110+F113+F116)</f>
        <v>0</v>
      </c>
      <c r="G109" s="242">
        <f>SUM(G110+G113+G116)</f>
        <v>0</v>
      </c>
      <c r="H109" s="124">
        <f>SUM(H110+H113+H116)</f>
        <v>0</v>
      </c>
      <c r="I109" s="174">
        <f t="shared" si="43"/>
        <v>0</v>
      </c>
      <c r="J109" s="175">
        <f t="shared" si="43"/>
        <v>0</v>
      </c>
      <c r="K109" s="54">
        <f t="shared" si="43"/>
        <v>0</v>
      </c>
      <c r="L109" s="189">
        <f t="shared" si="43"/>
        <v>0</v>
      </c>
      <c r="M109" s="174">
        <f t="shared" si="43"/>
        <v>0</v>
      </c>
      <c r="N109" s="175">
        <f t="shared" si="43"/>
        <v>0</v>
      </c>
      <c r="O109" s="54">
        <f t="shared" si="43"/>
        <v>0</v>
      </c>
      <c r="P109" s="189">
        <f t="shared" si="43"/>
        <v>0</v>
      </c>
      <c r="Q109" s="174">
        <f t="shared" si="43"/>
        <v>0</v>
      </c>
      <c r="R109" s="175">
        <f t="shared" si="43"/>
        <v>0</v>
      </c>
      <c r="S109" s="54">
        <f t="shared" si="43"/>
        <v>0</v>
      </c>
      <c r="T109" s="189">
        <f t="shared" si="43"/>
        <v>0</v>
      </c>
      <c r="U109" s="174">
        <f t="shared" si="43"/>
        <v>0</v>
      </c>
      <c r="V109" s="124">
        <f t="shared" si="43"/>
        <v>0</v>
      </c>
    </row>
    <row r="110" spans="1:22" s="3" customFormat="1" ht="14.25">
      <c r="A110" s="113">
        <v>363</v>
      </c>
      <c r="B110" s="113" t="s">
        <v>62</v>
      </c>
      <c r="C110" s="156">
        <f t="shared" si="28"/>
        <v>0</v>
      </c>
      <c r="D110" s="164">
        <f t="shared" si="29"/>
        <v>0</v>
      </c>
      <c r="E110" s="174">
        <f>SUM(E111)</f>
        <v>0</v>
      </c>
      <c r="F110" s="175">
        <f aca="true" t="shared" si="44" ref="F110:V111">SUM(F111)</f>
        <v>0</v>
      </c>
      <c r="G110" s="242">
        <f>SUM(G111)</f>
        <v>0</v>
      </c>
      <c r="H110" s="124">
        <f>SUM(H111)</f>
        <v>0</v>
      </c>
      <c r="I110" s="174">
        <f t="shared" si="44"/>
        <v>0</v>
      </c>
      <c r="J110" s="175">
        <f t="shared" si="44"/>
        <v>0</v>
      </c>
      <c r="K110" s="54">
        <f t="shared" si="44"/>
        <v>0</v>
      </c>
      <c r="L110" s="189">
        <f t="shared" si="44"/>
        <v>0</v>
      </c>
      <c r="M110" s="174">
        <f t="shared" si="44"/>
        <v>0</v>
      </c>
      <c r="N110" s="175">
        <f t="shared" si="44"/>
        <v>0</v>
      </c>
      <c r="O110" s="54">
        <f t="shared" si="44"/>
        <v>0</v>
      </c>
      <c r="P110" s="189">
        <f t="shared" si="44"/>
        <v>0</v>
      </c>
      <c r="Q110" s="174">
        <f t="shared" si="44"/>
        <v>0</v>
      </c>
      <c r="R110" s="175">
        <f t="shared" si="44"/>
        <v>0</v>
      </c>
      <c r="S110" s="54">
        <f t="shared" si="44"/>
        <v>0</v>
      </c>
      <c r="T110" s="189">
        <f t="shared" si="44"/>
        <v>0</v>
      </c>
      <c r="U110" s="174">
        <f t="shared" si="44"/>
        <v>0</v>
      </c>
      <c r="V110" s="124">
        <f t="shared" si="44"/>
        <v>0</v>
      </c>
    </row>
    <row r="111" spans="1:22" ht="14.25">
      <c r="A111" s="114">
        <v>3631</v>
      </c>
      <c r="B111" s="115" t="s">
        <v>260</v>
      </c>
      <c r="C111" s="156">
        <f t="shared" si="28"/>
        <v>0</v>
      </c>
      <c r="D111" s="164">
        <f t="shared" si="29"/>
        <v>0</v>
      </c>
      <c r="E111" s="173">
        <f>SUM(E112)</f>
        <v>0</v>
      </c>
      <c r="F111" s="176">
        <f t="shared" si="44"/>
        <v>0</v>
      </c>
      <c r="G111" s="147">
        <f>SUM(G112)</f>
        <v>0</v>
      </c>
      <c r="H111" s="131">
        <f>SUM(H112)</f>
        <v>0</v>
      </c>
      <c r="I111" s="173">
        <f t="shared" si="44"/>
        <v>0</v>
      </c>
      <c r="J111" s="176">
        <f t="shared" si="44"/>
        <v>0</v>
      </c>
      <c r="K111" s="55">
        <f t="shared" si="44"/>
        <v>0</v>
      </c>
      <c r="L111" s="190">
        <f t="shared" si="44"/>
        <v>0</v>
      </c>
      <c r="M111" s="173">
        <f t="shared" si="44"/>
        <v>0</v>
      </c>
      <c r="N111" s="176">
        <f t="shared" si="44"/>
        <v>0</v>
      </c>
      <c r="O111" s="55">
        <f t="shared" si="44"/>
        <v>0</v>
      </c>
      <c r="P111" s="190">
        <f t="shared" si="44"/>
        <v>0</v>
      </c>
      <c r="Q111" s="173">
        <f t="shared" si="44"/>
        <v>0</v>
      </c>
      <c r="R111" s="176">
        <f t="shared" si="44"/>
        <v>0</v>
      </c>
      <c r="S111" s="55">
        <f t="shared" si="44"/>
        <v>0</v>
      </c>
      <c r="T111" s="190">
        <f t="shared" si="44"/>
        <v>0</v>
      </c>
      <c r="U111" s="173">
        <f t="shared" si="44"/>
        <v>0</v>
      </c>
      <c r="V111" s="131">
        <f t="shared" si="44"/>
        <v>0</v>
      </c>
    </row>
    <row r="112" spans="1:22" ht="28.5">
      <c r="A112" s="114">
        <v>36319</v>
      </c>
      <c r="B112" s="118" t="s">
        <v>261</v>
      </c>
      <c r="C112" s="156">
        <f t="shared" si="28"/>
        <v>0</v>
      </c>
      <c r="D112" s="164">
        <f t="shared" si="29"/>
        <v>0</v>
      </c>
      <c r="E112" s="173"/>
      <c r="F112" s="131"/>
      <c r="G112" s="148"/>
      <c r="H112" s="131"/>
      <c r="I112" s="173"/>
      <c r="J112" s="131"/>
      <c r="K112" s="55"/>
      <c r="L112" s="183"/>
      <c r="M112" s="173"/>
      <c r="N112" s="131"/>
      <c r="O112" s="55"/>
      <c r="P112" s="183"/>
      <c r="Q112" s="173"/>
      <c r="R112" s="131"/>
      <c r="S112" s="55"/>
      <c r="T112" s="183"/>
      <c r="U112" s="173"/>
      <c r="V112" s="131"/>
    </row>
    <row r="113" spans="1:22" s="3" customFormat="1" ht="14.25">
      <c r="A113" s="141">
        <v>368</v>
      </c>
      <c r="B113" s="140" t="s">
        <v>52</v>
      </c>
      <c r="C113" s="156">
        <f t="shared" si="28"/>
        <v>0</v>
      </c>
      <c r="D113" s="164">
        <f t="shared" si="29"/>
        <v>0</v>
      </c>
      <c r="E113" s="174">
        <f>SUM(E114)</f>
        <v>0</v>
      </c>
      <c r="F113" s="175">
        <f aca="true" t="shared" si="45" ref="F113:V114">SUM(F114)</f>
        <v>0</v>
      </c>
      <c r="G113" s="242">
        <f>SUM(G114)</f>
        <v>0</v>
      </c>
      <c r="H113" s="124">
        <f>SUM(H114)</f>
        <v>0</v>
      </c>
      <c r="I113" s="174">
        <f t="shared" si="45"/>
        <v>0</v>
      </c>
      <c r="J113" s="175">
        <f t="shared" si="45"/>
        <v>0</v>
      </c>
      <c r="K113" s="54">
        <f t="shared" si="45"/>
        <v>0</v>
      </c>
      <c r="L113" s="189">
        <f t="shared" si="45"/>
        <v>0</v>
      </c>
      <c r="M113" s="174">
        <f t="shared" si="45"/>
        <v>0</v>
      </c>
      <c r="N113" s="175">
        <f t="shared" si="45"/>
        <v>0</v>
      </c>
      <c r="O113" s="54">
        <f t="shared" si="45"/>
        <v>0</v>
      </c>
      <c r="P113" s="189">
        <f t="shared" si="45"/>
        <v>0</v>
      </c>
      <c r="Q113" s="174">
        <f t="shared" si="45"/>
        <v>0</v>
      </c>
      <c r="R113" s="175">
        <f t="shared" si="45"/>
        <v>0</v>
      </c>
      <c r="S113" s="54">
        <f t="shared" si="45"/>
        <v>0</v>
      </c>
      <c r="T113" s="189">
        <f t="shared" si="45"/>
        <v>0</v>
      </c>
      <c r="U113" s="174">
        <f t="shared" si="45"/>
        <v>0</v>
      </c>
      <c r="V113" s="124">
        <f t="shared" si="45"/>
        <v>0</v>
      </c>
    </row>
    <row r="114" spans="1:22" ht="14.25">
      <c r="A114" s="120">
        <v>3681</v>
      </c>
      <c r="B114" s="119" t="s">
        <v>64</v>
      </c>
      <c r="C114" s="156">
        <f t="shared" si="28"/>
        <v>0</v>
      </c>
      <c r="D114" s="164">
        <f t="shared" si="29"/>
        <v>0</v>
      </c>
      <c r="E114" s="173">
        <f>SUM(E115)</f>
        <v>0</v>
      </c>
      <c r="F114" s="176">
        <f t="shared" si="45"/>
        <v>0</v>
      </c>
      <c r="G114" s="147">
        <f>SUM(G115)</f>
        <v>0</v>
      </c>
      <c r="H114" s="131">
        <f>SUM(H115)</f>
        <v>0</v>
      </c>
      <c r="I114" s="173">
        <f t="shared" si="45"/>
        <v>0</v>
      </c>
      <c r="J114" s="176">
        <f t="shared" si="45"/>
        <v>0</v>
      </c>
      <c r="K114" s="55">
        <f t="shared" si="45"/>
        <v>0</v>
      </c>
      <c r="L114" s="190">
        <f t="shared" si="45"/>
        <v>0</v>
      </c>
      <c r="M114" s="173">
        <f t="shared" si="45"/>
        <v>0</v>
      </c>
      <c r="N114" s="176">
        <f t="shared" si="45"/>
        <v>0</v>
      </c>
      <c r="O114" s="55">
        <f t="shared" si="45"/>
        <v>0</v>
      </c>
      <c r="P114" s="190">
        <f t="shared" si="45"/>
        <v>0</v>
      </c>
      <c r="Q114" s="173">
        <f t="shared" si="45"/>
        <v>0</v>
      </c>
      <c r="R114" s="176">
        <f t="shared" si="45"/>
        <v>0</v>
      </c>
      <c r="S114" s="55">
        <f t="shared" si="45"/>
        <v>0</v>
      </c>
      <c r="T114" s="190">
        <f t="shared" si="45"/>
        <v>0</v>
      </c>
      <c r="U114" s="173">
        <f t="shared" si="45"/>
        <v>0</v>
      </c>
      <c r="V114" s="131">
        <f t="shared" si="45"/>
        <v>0</v>
      </c>
    </row>
    <row r="115" spans="1:22" ht="28.5">
      <c r="A115" s="122" t="s">
        <v>264</v>
      </c>
      <c r="B115" s="121" t="s">
        <v>265</v>
      </c>
      <c r="C115" s="156">
        <f t="shared" si="28"/>
        <v>0</v>
      </c>
      <c r="D115" s="164">
        <f t="shared" si="29"/>
        <v>0</v>
      </c>
      <c r="E115" s="173"/>
      <c r="F115" s="131"/>
      <c r="G115" s="148"/>
      <c r="H115" s="131"/>
      <c r="I115" s="173"/>
      <c r="J115" s="131"/>
      <c r="K115" s="55"/>
      <c r="L115" s="183"/>
      <c r="M115" s="173"/>
      <c r="N115" s="131"/>
      <c r="O115" s="55"/>
      <c r="P115" s="183"/>
      <c r="Q115" s="173"/>
      <c r="R115" s="131"/>
      <c r="S115" s="55"/>
      <c r="T115" s="183"/>
      <c r="U115" s="173"/>
      <c r="V115" s="131"/>
    </row>
    <row r="116" spans="1:22" s="3" customFormat="1" ht="14.25">
      <c r="A116" s="113">
        <v>369</v>
      </c>
      <c r="B116" s="113" t="s">
        <v>262</v>
      </c>
      <c r="C116" s="156">
        <f t="shared" si="28"/>
        <v>0</v>
      </c>
      <c r="D116" s="164">
        <f t="shared" si="29"/>
        <v>0</v>
      </c>
      <c r="E116" s="174">
        <f>SUM(E117)</f>
        <v>0</v>
      </c>
      <c r="F116" s="175">
        <f aca="true" t="shared" si="46" ref="F116:V117">SUM(F117)</f>
        <v>0</v>
      </c>
      <c r="G116" s="242">
        <f>SUM(G117)</f>
        <v>0</v>
      </c>
      <c r="H116" s="124">
        <f>SUM(H117)</f>
        <v>0</v>
      </c>
      <c r="I116" s="174">
        <f t="shared" si="46"/>
        <v>0</v>
      </c>
      <c r="J116" s="175">
        <f t="shared" si="46"/>
        <v>0</v>
      </c>
      <c r="K116" s="54">
        <f t="shared" si="46"/>
        <v>0</v>
      </c>
      <c r="L116" s="189">
        <f t="shared" si="46"/>
        <v>0</v>
      </c>
      <c r="M116" s="174">
        <f t="shared" si="46"/>
        <v>0</v>
      </c>
      <c r="N116" s="175">
        <f t="shared" si="46"/>
        <v>0</v>
      </c>
      <c r="O116" s="54">
        <f t="shared" si="46"/>
        <v>0</v>
      </c>
      <c r="P116" s="189">
        <f t="shared" si="46"/>
        <v>0</v>
      </c>
      <c r="Q116" s="174">
        <f t="shared" si="46"/>
        <v>0</v>
      </c>
      <c r="R116" s="175">
        <f t="shared" si="46"/>
        <v>0</v>
      </c>
      <c r="S116" s="54">
        <f t="shared" si="46"/>
        <v>0</v>
      </c>
      <c r="T116" s="189">
        <f t="shared" si="46"/>
        <v>0</v>
      </c>
      <c r="U116" s="174">
        <f t="shared" si="46"/>
        <v>0</v>
      </c>
      <c r="V116" s="124">
        <f t="shared" si="46"/>
        <v>0</v>
      </c>
    </row>
    <row r="117" spans="1:22" ht="14.25">
      <c r="A117" s="114">
        <v>3691</v>
      </c>
      <c r="B117" s="115" t="s">
        <v>263</v>
      </c>
      <c r="C117" s="156">
        <f t="shared" si="28"/>
        <v>0</v>
      </c>
      <c r="D117" s="164">
        <f t="shared" si="29"/>
        <v>0</v>
      </c>
      <c r="E117" s="173">
        <f>SUM(E118)</f>
        <v>0</v>
      </c>
      <c r="F117" s="176">
        <f t="shared" si="46"/>
        <v>0</v>
      </c>
      <c r="G117" s="147">
        <f>SUM(G118)</f>
        <v>0</v>
      </c>
      <c r="H117" s="131">
        <f>SUM(H118)</f>
        <v>0</v>
      </c>
      <c r="I117" s="173">
        <f t="shared" si="46"/>
        <v>0</v>
      </c>
      <c r="J117" s="176">
        <f t="shared" si="46"/>
        <v>0</v>
      </c>
      <c r="K117" s="55">
        <f t="shared" si="46"/>
        <v>0</v>
      </c>
      <c r="L117" s="190">
        <f t="shared" si="46"/>
        <v>0</v>
      </c>
      <c r="M117" s="173">
        <f t="shared" si="46"/>
        <v>0</v>
      </c>
      <c r="N117" s="176">
        <f t="shared" si="46"/>
        <v>0</v>
      </c>
      <c r="O117" s="55">
        <f t="shared" si="46"/>
        <v>0</v>
      </c>
      <c r="P117" s="190">
        <f t="shared" si="46"/>
        <v>0</v>
      </c>
      <c r="Q117" s="173">
        <f t="shared" si="46"/>
        <v>0</v>
      </c>
      <c r="R117" s="176">
        <f t="shared" si="46"/>
        <v>0</v>
      </c>
      <c r="S117" s="55">
        <f t="shared" si="46"/>
        <v>0</v>
      </c>
      <c r="T117" s="190">
        <f t="shared" si="46"/>
        <v>0</v>
      </c>
      <c r="U117" s="173">
        <f t="shared" si="46"/>
        <v>0</v>
      </c>
      <c r="V117" s="131">
        <f t="shared" si="46"/>
        <v>0</v>
      </c>
    </row>
    <row r="118" spans="1:22" ht="28.5">
      <c r="A118" s="114">
        <v>36911</v>
      </c>
      <c r="B118" s="118" t="s">
        <v>263</v>
      </c>
      <c r="C118" s="156">
        <f t="shared" si="28"/>
        <v>0</v>
      </c>
      <c r="D118" s="164">
        <f t="shared" si="29"/>
        <v>0</v>
      </c>
      <c r="E118" s="173"/>
      <c r="F118" s="131"/>
      <c r="G118" s="148"/>
      <c r="H118" s="131"/>
      <c r="I118" s="173"/>
      <c r="J118" s="131"/>
      <c r="K118" s="55"/>
      <c r="L118" s="183"/>
      <c r="M118" s="173"/>
      <c r="N118" s="131"/>
      <c r="O118" s="55"/>
      <c r="P118" s="183"/>
      <c r="Q118" s="173"/>
      <c r="R118" s="131"/>
      <c r="S118" s="55"/>
      <c r="T118" s="183"/>
      <c r="U118" s="173"/>
      <c r="V118" s="131"/>
    </row>
    <row r="119" spans="1:22" s="3" customFormat="1" ht="31.5">
      <c r="A119" s="138">
        <v>37</v>
      </c>
      <c r="B119" s="139" t="s">
        <v>319</v>
      </c>
      <c r="C119" s="156">
        <f t="shared" si="28"/>
        <v>17128</v>
      </c>
      <c r="D119" s="164">
        <f t="shared" si="29"/>
        <v>2924</v>
      </c>
      <c r="E119" s="174">
        <f>SUM(E120)</f>
        <v>0</v>
      </c>
      <c r="F119" s="175">
        <f aca="true" t="shared" si="47" ref="F119:V120">SUM(F120)</f>
        <v>0</v>
      </c>
      <c r="G119" s="242">
        <f>SUM(G120)</f>
        <v>0</v>
      </c>
      <c r="H119" s="124">
        <f>SUM(H120)</f>
        <v>0</v>
      </c>
      <c r="I119" s="174">
        <f t="shared" si="47"/>
        <v>0</v>
      </c>
      <c r="J119" s="175">
        <f t="shared" si="47"/>
        <v>0</v>
      </c>
      <c r="K119" s="54">
        <f t="shared" si="47"/>
        <v>14280</v>
      </c>
      <c r="L119" s="189">
        <f t="shared" si="47"/>
        <v>0</v>
      </c>
      <c r="M119" s="174">
        <f t="shared" si="47"/>
        <v>2848</v>
      </c>
      <c r="N119" s="175">
        <f t="shared" si="47"/>
        <v>2924</v>
      </c>
      <c r="O119" s="54">
        <f t="shared" si="47"/>
        <v>0</v>
      </c>
      <c r="P119" s="189">
        <f t="shared" si="47"/>
        <v>0</v>
      </c>
      <c r="Q119" s="174">
        <f t="shared" si="47"/>
        <v>0</v>
      </c>
      <c r="R119" s="175">
        <f t="shared" si="47"/>
        <v>0</v>
      </c>
      <c r="S119" s="54">
        <f t="shared" si="47"/>
        <v>0</v>
      </c>
      <c r="T119" s="189">
        <f t="shared" si="47"/>
        <v>0</v>
      </c>
      <c r="U119" s="174">
        <f t="shared" si="47"/>
        <v>0</v>
      </c>
      <c r="V119" s="124">
        <f t="shared" si="47"/>
        <v>0</v>
      </c>
    </row>
    <row r="120" spans="1:22" s="3" customFormat="1" ht="14.25">
      <c r="A120" s="138">
        <v>372</v>
      </c>
      <c r="B120" s="140" t="s">
        <v>176</v>
      </c>
      <c r="C120" s="156">
        <f t="shared" si="28"/>
        <v>17128</v>
      </c>
      <c r="D120" s="164">
        <f t="shared" si="29"/>
        <v>2924</v>
      </c>
      <c r="E120" s="174">
        <f>SUM(E121)</f>
        <v>0</v>
      </c>
      <c r="F120" s="175">
        <f t="shared" si="47"/>
        <v>0</v>
      </c>
      <c r="G120" s="242">
        <f>SUM(G121)</f>
        <v>0</v>
      </c>
      <c r="H120" s="124">
        <f>SUM(H121)</f>
        <v>0</v>
      </c>
      <c r="I120" s="174">
        <f t="shared" si="47"/>
        <v>0</v>
      </c>
      <c r="J120" s="175">
        <f t="shared" si="47"/>
        <v>0</v>
      </c>
      <c r="K120" s="54">
        <f t="shared" si="47"/>
        <v>14280</v>
      </c>
      <c r="L120" s="189">
        <f t="shared" si="47"/>
        <v>0</v>
      </c>
      <c r="M120" s="174">
        <v>2848</v>
      </c>
      <c r="N120" s="175">
        <f t="shared" si="47"/>
        <v>2924</v>
      </c>
      <c r="O120" s="54">
        <f t="shared" si="47"/>
        <v>0</v>
      </c>
      <c r="P120" s="189">
        <f t="shared" si="47"/>
        <v>0</v>
      </c>
      <c r="Q120" s="174">
        <f t="shared" si="47"/>
        <v>0</v>
      </c>
      <c r="R120" s="175">
        <f t="shared" si="47"/>
        <v>0</v>
      </c>
      <c r="S120" s="54">
        <f t="shared" si="47"/>
        <v>0</v>
      </c>
      <c r="T120" s="189">
        <f t="shared" si="47"/>
        <v>0</v>
      </c>
      <c r="U120" s="174">
        <f t="shared" si="47"/>
        <v>0</v>
      </c>
      <c r="V120" s="124">
        <f t="shared" si="47"/>
        <v>0</v>
      </c>
    </row>
    <row r="121" spans="1:22" s="3" customFormat="1" ht="14.25">
      <c r="A121" s="138">
        <v>3721</v>
      </c>
      <c r="B121" s="140" t="s">
        <v>272</v>
      </c>
      <c r="C121" s="156">
        <f t="shared" si="28"/>
        <v>17128</v>
      </c>
      <c r="D121" s="164">
        <f t="shared" si="29"/>
        <v>2924</v>
      </c>
      <c r="E121" s="174">
        <f>SUM(E122:E130)</f>
        <v>0</v>
      </c>
      <c r="F121" s="175">
        <f aca="true" t="shared" si="48" ref="F121:V121">SUM(F122:F130)</f>
        <v>0</v>
      </c>
      <c r="G121" s="242">
        <f>SUM(G122:G130)</f>
        <v>0</v>
      </c>
      <c r="H121" s="124">
        <f>SUM(H122:H130)</f>
        <v>0</v>
      </c>
      <c r="I121" s="174">
        <f t="shared" si="48"/>
        <v>0</v>
      </c>
      <c r="J121" s="175">
        <f t="shared" si="48"/>
        <v>0</v>
      </c>
      <c r="K121" s="54">
        <f t="shared" si="48"/>
        <v>14280</v>
      </c>
      <c r="L121" s="189">
        <f t="shared" si="48"/>
        <v>0</v>
      </c>
      <c r="M121" s="174">
        <v>2848</v>
      </c>
      <c r="N121" s="175">
        <f t="shared" si="48"/>
        <v>2924</v>
      </c>
      <c r="O121" s="54">
        <f t="shared" si="48"/>
        <v>0</v>
      </c>
      <c r="P121" s="189">
        <f t="shared" si="48"/>
        <v>0</v>
      </c>
      <c r="Q121" s="174">
        <f t="shared" si="48"/>
        <v>0</v>
      </c>
      <c r="R121" s="175">
        <f t="shared" si="48"/>
        <v>0</v>
      </c>
      <c r="S121" s="54">
        <f t="shared" si="48"/>
        <v>0</v>
      </c>
      <c r="T121" s="189">
        <f t="shared" si="48"/>
        <v>0</v>
      </c>
      <c r="U121" s="174">
        <f t="shared" si="48"/>
        <v>0</v>
      </c>
      <c r="V121" s="124">
        <f t="shared" si="48"/>
        <v>0</v>
      </c>
    </row>
    <row r="122" spans="1:22" ht="14.25">
      <c r="A122" s="116" t="s">
        <v>273</v>
      </c>
      <c r="B122" s="121" t="s">
        <v>274</v>
      </c>
      <c r="C122" s="156">
        <f t="shared" si="28"/>
        <v>0</v>
      </c>
      <c r="D122" s="164">
        <f t="shared" si="29"/>
        <v>0</v>
      </c>
      <c r="E122" s="173"/>
      <c r="F122" s="131"/>
      <c r="G122" s="148"/>
      <c r="H122" s="131"/>
      <c r="I122" s="173"/>
      <c r="J122" s="131"/>
      <c r="K122" s="55"/>
      <c r="L122" s="183"/>
      <c r="M122" s="173"/>
      <c r="N122" s="131"/>
      <c r="O122" s="55"/>
      <c r="P122" s="183"/>
      <c r="Q122" s="173"/>
      <c r="R122" s="131"/>
      <c r="S122" s="55"/>
      <c r="T122" s="183"/>
      <c r="U122" s="173"/>
      <c r="V122" s="131"/>
    </row>
    <row r="123" spans="1:22" ht="14.25">
      <c r="A123" s="116" t="s">
        <v>275</v>
      </c>
      <c r="B123" s="121" t="s">
        <v>276</v>
      </c>
      <c r="C123" s="156">
        <f t="shared" si="28"/>
        <v>0</v>
      </c>
      <c r="D123" s="164">
        <f t="shared" si="29"/>
        <v>0</v>
      </c>
      <c r="E123" s="173"/>
      <c r="F123" s="131"/>
      <c r="G123" s="148"/>
      <c r="H123" s="131"/>
      <c r="I123" s="173"/>
      <c r="J123" s="131"/>
      <c r="K123" s="55"/>
      <c r="L123" s="183"/>
      <c r="M123" s="173"/>
      <c r="N123" s="131"/>
      <c r="O123" s="55"/>
      <c r="P123" s="183"/>
      <c r="Q123" s="173"/>
      <c r="R123" s="131"/>
      <c r="S123" s="55"/>
      <c r="T123" s="183"/>
      <c r="U123" s="173"/>
      <c r="V123" s="131"/>
    </row>
    <row r="124" spans="1:22" ht="14.25">
      <c r="A124" s="116" t="s">
        <v>277</v>
      </c>
      <c r="B124" s="121" t="s">
        <v>278</v>
      </c>
      <c r="C124" s="156">
        <f t="shared" si="28"/>
        <v>0</v>
      </c>
      <c r="D124" s="164">
        <f t="shared" si="29"/>
        <v>0</v>
      </c>
      <c r="E124" s="173"/>
      <c r="F124" s="131"/>
      <c r="G124" s="148"/>
      <c r="H124" s="131"/>
      <c r="I124" s="173"/>
      <c r="J124" s="131"/>
      <c r="K124" s="55"/>
      <c r="L124" s="183"/>
      <c r="M124" s="173"/>
      <c r="N124" s="131"/>
      <c r="O124" s="55"/>
      <c r="P124" s="183"/>
      <c r="Q124" s="173"/>
      <c r="R124" s="131"/>
      <c r="S124" s="55"/>
      <c r="T124" s="183"/>
      <c r="U124" s="173"/>
      <c r="V124" s="131"/>
    </row>
    <row r="125" spans="1:22" ht="14.25">
      <c r="A125" s="116" t="s">
        <v>279</v>
      </c>
      <c r="B125" s="121" t="s">
        <v>280</v>
      </c>
      <c r="C125" s="156">
        <f t="shared" si="28"/>
        <v>0</v>
      </c>
      <c r="D125" s="164">
        <f t="shared" si="29"/>
        <v>0</v>
      </c>
      <c r="E125" s="173"/>
      <c r="F125" s="131"/>
      <c r="G125" s="148"/>
      <c r="H125" s="131"/>
      <c r="I125" s="173"/>
      <c r="J125" s="131"/>
      <c r="K125" s="55"/>
      <c r="L125" s="183"/>
      <c r="M125" s="173"/>
      <c r="N125" s="131"/>
      <c r="O125" s="55"/>
      <c r="P125" s="183"/>
      <c r="Q125" s="173"/>
      <c r="R125" s="131"/>
      <c r="S125" s="55"/>
      <c r="T125" s="183"/>
      <c r="U125" s="173"/>
      <c r="V125" s="131"/>
    </row>
    <row r="126" spans="1:22" ht="14.25">
      <c r="A126" s="116" t="s">
        <v>281</v>
      </c>
      <c r="B126" s="121" t="s">
        <v>282</v>
      </c>
      <c r="C126" s="156">
        <f t="shared" si="28"/>
        <v>0</v>
      </c>
      <c r="D126" s="164">
        <f t="shared" si="29"/>
        <v>0</v>
      </c>
      <c r="E126" s="173"/>
      <c r="F126" s="131"/>
      <c r="G126" s="148"/>
      <c r="H126" s="131"/>
      <c r="I126" s="173"/>
      <c r="J126" s="131"/>
      <c r="K126" s="55"/>
      <c r="L126" s="183"/>
      <c r="M126" s="173"/>
      <c r="N126" s="131"/>
      <c r="O126" s="55"/>
      <c r="P126" s="183"/>
      <c r="Q126" s="173"/>
      <c r="R126" s="131"/>
      <c r="S126" s="55"/>
      <c r="T126" s="183"/>
      <c r="U126" s="173"/>
      <c r="V126" s="131"/>
    </row>
    <row r="127" spans="1:22" ht="28.5">
      <c r="A127" s="116" t="s">
        <v>283</v>
      </c>
      <c r="B127" s="121" t="s">
        <v>284</v>
      </c>
      <c r="C127" s="156">
        <f t="shared" si="28"/>
        <v>0</v>
      </c>
      <c r="D127" s="164">
        <f t="shared" si="29"/>
        <v>0</v>
      </c>
      <c r="E127" s="173"/>
      <c r="F127" s="131"/>
      <c r="G127" s="148"/>
      <c r="H127" s="131"/>
      <c r="I127" s="173"/>
      <c r="J127" s="131"/>
      <c r="K127" s="55"/>
      <c r="L127" s="183"/>
      <c r="M127" s="173"/>
      <c r="N127" s="131"/>
      <c r="O127" s="55"/>
      <c r="P127" s="183"/>
      <c r="Q127" s="173"/>
      <c r="R127" s="131"/>
      <c r="S127" s="55"/>
      <c r="T127" s="183"/>
      <c r="U127" s="173"/>
      <c r="V127" s="131"/>
    </row>
    <row r="128" spans="1:22" ht="14.25">
      <c r="A128" s="116" t="s">
        <v>285</v>
      </c>
      <c r="B128" s="121" t="s">
        <v>286</v>
      </c>
      <c r="C128" s="156">
        <f t="shared" si="28"/>
        <v>0</v>
      </c>
      <c r="D128" s="164">
        <f t="shared" si="29"/>
        <v>0</v>
      </c>
      <c r="E128" s="173"/>
      <c r="F128" s="131"/>
      <c r="G128" s="148"/>
      <c r="H128" s="131"/>
      <c r="I128" s="173"/>
      <c r="J128" s="131"/>
      <c r="K128" s="55"/>
      <c r="L128" s="183"/>
      <c r="M128" s="173"/>
      <c r="N128" s="131"/>
      <c r="O128" s="55"/>
      <c r="P128" s="183"/>
      <c r="Q128" s="173"/>
      <c r="R128" s="131"/>
      <c r="S128" s="55"/>
      <c r="T128" s="183"/>
      <c r="U128" s="173"/>
      <c r="V128" s="131"/>
    </row>
    <row r="129" spans="1:22" ht="14.25">
      <c r="A129" s="116" t="s">
        <v>287</v>
      </c>
      <c r="B129" s="121" t="s">
        <v>288</v>
      </c>
      <c r="C129" s="156">
        <f t="shared" si="28"/>
        <v>0</v>
      </c>
      <c r="D129" s="164">
        <f t="shared" si="29"/>
        <v>0</v>
      </c>
      <c r="E129" s="173"/>
      <c r="F129" s="131"/>
      <c r="G129" s="148"/>
      <c r="H129" s="131"/>
      <c r="I129" s="173"/>
      <c r="J129" s="131"/>
      <c r="K129" s="55"/>
      <c r="L129" s="183"/>
      <c r="M129" s="173"/>
      <c r="N129" s="131"/>
      <c r="O129" s="55"/>
      <c r="P129" s="183"/>
      <c r="Q129" s="173"/>
      <c r="R129" s="131"/>
      <c r="S129" s="55"/>
      <c r="T129" s="183"/>
      <c r="U129" s="173"/>
      <c r="V129" s="131"/>
    </row>
    <row r="130" spans="1:22" ht="14.25">
      <c r="A130" s="116" t="s">
        <v>289</v>
      </c>
      <c r="B130" s="121" t="s">
        <v>290</v>
      </c>
      <c r="C130" s="156">
        <f t="shared" si="28"/>
        <v>17128</v>
      </c>
      <c r="D130" s="164">
        <f t="shared" si="29"/>
        <v>2924</v>
      </c>
      <c r="E130" s="173"/>
      <c r="F130" s="131"/>
      <c r="G130" s="148"/>
      <c r="H130" s="131"/>
      <c r="I130" s="173"/>
      <c r="J130" s="131"/>
      <c r="K130" s="55">
        <v>14280</v>
      </c>
      <c r="L130" s="183"/>
      <c r="M130" s="173">
        <v>2848</v>
      </c>
      <c r="N130" s="131">
        <v>2924</v>
      </c>
      <c r="O130" s="55"/>
      <c r="P130" s="183"/>
      <c r="Q130" s="173"/>
      <c r="R130" s="131"/>
      <c r="S130" s="55"/>
      <c r="T130" s="183"/>
      <c r="U130" s="173"/>
      <c r="V130" s="131"/>
    </row>
    <row r="131" spans="1:22" s="3" customFormat="1" ht="15.75">
      <c r="A131" s="117">
        <v>3722</v>
      </c>
      <c r="B131" s="139" t="s">
        <v>334</v>
      </c>
      <c r="C131" s="156">
        <f t="shared" si="28"/>
        <v>0</v>
      </c>
      <c r="D131" s="164">
        <f t="shared" si="29"/>
        <v>317.68</v>
      </c>
      <c r="E131" s="174">
        <f>SUM(E132)</f>
        <v>0</v>
      </c>
      <c r="F131" s="175">
        <f aca="true" t="shared" si="49" ref="F131:V132">SUM(F132)</f>
        <v>0</v>
      </c>
      <c r="G131" s="242">
        <f>SUM(G132)</f>
        <v>0</v>
      </c>
      <c r="H131" s="124">
        <f>SUM(H132)</f>
        <v>0</v>
      </c>
      <c r="I131" s="174">
        <f t="shared" si="49"/>
        <v>0</v>
      </c>
      <c r="J131" s="175">
        <f t="shared" si="49"/>
        <v>0</v>
      </c>
      <c r="K131" s="54">
        <f t="shared" si="49"/>
        <v>0</v>
      </c>
      <c r="L131" s="189">
        <f t="shared" si="49"/>
        <v>0</v>
      </c>
      <c r="M131" s="174">
        <f t="shared" si="49"/>
        <v>0</v>
      </c>
      <c r="N131" s="175">
        <f t="shared" si="49"/>
        <v>317.68</v>
      </c>
      <c r="O131" s="54">
        <f t="shared" si="49"/>
        <v>0</v>
      </c>
      <c r="P131" s="189">
        <f t="shared" si="49"/>
        <v>0</v>
      </c>
      <c r="Q131" s="174">
        <f t="shared" si="49"/>
        <v>0</v>
      </c>
      <c r="R131" s="175">
        <f t="shared" si="49"/>
        <v>0</v>
      </c>
      <c r="S131" s="54">
        <f t="shared" si="49"/>
        <v>0</v>
      </c>
      <c r="T131" s="189">
        <f t="shared" si="49"/>
        <v>0</v>
      </c>
      <c r="U131" s="174">
        <f t="shared" si="49"/>
        <v>0</v>
      </c>
      <c r="V131" s="124">
        <f t="shared" si="49"/>
        <v>0</v>
      </c>
    </row>
    <row r="132" spans="1:22" s="3" customFormat="1" ht="14.25">
      <c r="A132" s="113">
        <v>37229</v>
      </c>
      <c r="B132" s="140" t="s">
        <v>335</v>
      </c>
      <c r="C132" s="156">
        <f t="shared" si="28"/>
        <v>0</v>
      </c>
      <c r="D132" s="164">
        <f t="shared" si="29"/>
        <v>317.68</v>
      </c>
      <c r="E132" s="174">
        <f>SUM(E133)</f>
        <v>0</v>
      </c>
      <c r="F132" s="175">
        <f t="shared" si="49"/>
        <v>0</v>
      </c>
      <c r="G132" s="242">
        <f>SUM(G133)</f>
        <v>0</v>
      </c>
      <c r="H132" s="124">
        <f>SUM(H133)</f>
        <v>0</v>
      </c>
      <c r="I132" s="174">
        <f t="shared" si="49"/>
        <v>0</v>
      </c>
      <c r="J132" s="175">
        <f t="shared" si="49"/>
        <v>0</v>
      </c>
      <c r="K132" s="54">
        <f t="shared" si="49"/>
        <v>0</v>
      </c>
      <c r="L132" s="189">
        <f t="shared" si="49"/>
        <v>0</v>
      </c>
      <c r="M132" s="174">
        <f t="shared" si="49"/>
        <v>0</v>
      </c>
      <c r="N132" s="175">
        <f t="shared" si="49"/>
        <v>317.68</v>
      </c>
      <c r="O132" s="54">
        <f t="shared" si="49"/>
        <v>0</v>
      </c>
      <c r="P132" s="189">
        <f t="shared" si="49"/>
        <v>0</v>
      </c>
      <c r="Q132" s="174">
        <f t="shared" si="49"/>
        <v>0</v>
      </c>
      <c r="R132" s="175">
        <f t="shared" si="49"/>
        <v>0</v>
      </c>
      <c r="S132" s="54">
        <f t="shared" si="49"/>
        <v>0</v>
      </c>
      <c r="T132" s="189">
        <f t="shared" si="49"/>
        <v>0</v>
      </c>
      <c r="U132" s="174">
        <f t="shared" si="49"/>
        <v>0</v>
      </c>
      <c r="V132" s="124">
        <f t="shared" si="49"/>
        <v>0</v>
      </c>
    </row>
    <row r="133" spans="1:22" s="3" customFormat="1" ht="14.25">
      <c r="A133" s="138">
        <v>3811</v>
      </c>
      <c r="B133" s="140" t="s">
        <v>291</v>
      </c>
      <c r="C133" s="156">
        <f t="shared" si="28"/>
        <v>0</v>
      </c>
      <c r="D133" s="164">
        <f t="shared" si="29"/>
        <v>317.68</v>
      </c>
      <c r="E133" s="174">
        <f>SUM(E134:E142)</f>
        <v>0</v>
      </c>
      <c r="F133" s="175">
        <f aca="true" t="shared" si="50" ref="F133:V133">SUM(F134:F142)</f>
        <v>0</v>
      </c>
      <c r="G133" s="242">
        <f>SUM(G134:G142)</f>
        <v>0</v>
      </c>
      <c r="H133" s="124">
        <f>SUM(H134:H142)</f>
        <v>0</v>
      </c>
      <c r="I133" s="174">
        <f t="shared" si="50"/>
        <v>0</v>
      </c>
      <c r="J133" s="175">
        <f t="shared" si="50"/>
        <v>0</v>
      </c>
      <c r="K133" s="54">
        <f t="shared" si="50"/>
        <v>0</v>
      </c>
      <c r="L133" s="189">
        <f t="shared" si="50"/>
        <v>0</v>
      </c>
      <c r="M133" s="174">
        <v>0</v>
      </c>
      <c r="N133" s="175">
        <f t="shared" si="50"/>
        <v>317.68</v>
      </c>
      <c r="O133" s="54">
        <f t="shared" si="50"/>
        <v>0</v>
      </c>
      <c r="P133" s="189">
        <f t="shared" si="50"/>
        <v>0</v>
      </c>
      <c r="Q133" s="174">
        <f t="shared" si="50"/>
        <v>0</v>
      </c>
      <c r="R133" s="175">
        <f t="shared" si="50"/>
        <v>0</v>
      </c>
      <c r="S133" s="54">
        <f t="shared" si="50"/>
        <v>0</v>
      </c>
      <c r="T133" s="189">
        <f t="shared" si="50"/>
        <v>0</v>
      </c>
      <c r="U133" s="174">
        <f t="shared" si="50"/>
        <v>0</v>
      </c>
      <c r="V133" s="124">
        <f t="shared" si="50"/>
        <v>0</v>
      </c>
    </row>
    <row r="134" spans="1:22" ht="14.25">
      <c r="A134" s="116" t="s">
        <v>292</v>
      </c>
      <c r="B134" s="118" t="s">
        <v>293</v>
      </c>
      <c r="C134" s="156">
        <f t="shared" si="28"/>
        <v>0</v>
      </c>
      <c r="D134" s="164">
        <f t="shared" si="29"/>
        <v>0</v>
      </c>
      <c r="E134" s="173"/>
      <c r="F134" s="131"/>
      <c r="G134" s="148"/>
      <c r="H134" s="131"/>
      <c r="I134" s="173"/>
      <c r="J134" s="131"/>
      <c r="K134" s="55"/>
      <c r="L134" s="183"/>
      <c r="M134" s="173"/>
      <c r="N134" s="131"/>
      <c r="O134" s="55"/>
      <c r="P134" s="183"/>
      <c r="Q134" s="173"/>
      <c r="R134" s="131"/>
      <c r="S134" s="55"/>
      <c r="T134" s="183"/>
      <c r="U134" s="173"/>
      <c r="V134" s="131"/>
    </row>
    <row r="135" spans="1:22" ht="14.25">
      <c r="A135" s="116" t="s">
        <v>294</v>
      </c>
      <c r="B135" s="118" t="s">
        <v>295</v>
      </c>
      <c r="C135" s="156">
        <f t="shared" si="28"/>
        <v>0</v>
      </c>
      <c r="D135" s="164">
        <f t="shared" si="29"/>
        <v>0</v>
      </c>
      <c r="E135" s="173"/>
      <c r="F135" s="131"/>
      <c r="G135" s="148"/>
      <c r="H135" s="131"/>
      <c r="I135" s="173"/>
      <c r="J135" s="131"/>
      <c r="K135" s="55"/>
      <c r="L135" s="183"/>
      <c r="M135" s="173"/>
      <c r="N135" s="131"/>
      <c r="O135" s="55"/>
      <c r="P135" s="183"/>
      <c r="Q135" s="173"/>
      <c r="R135" s="131"/>
      <c r="S135" s="55"/>
      <c r="T135" s="183"/>
      <c r="U135" s="173"/>
      <c r="V135" s="131"/>
    </row>
    <row r="136" spans="1:22" ht="14.25">
      <c r="A136" s="116" t="s">
        <v>296</v>
      </c>
      <c r="B136" s="118" t="s">
        <v>297</v>
      </c>
      <c r="C136" s="156">
        <f t="shared" si="28"/>
        <v>0</v>
      </c>
      <c r="D136" s="164">
        <f t="shared" si="29"/>
        <v>0</v>
      </c>
      <c r="E136" s="173"/>
      <c r="F136" s="131"/>
      <c r="G136" s="148"/>
      <c r="H136" s="131"/>
      <c r="I136" s="173"/>
      <c r="J136" s="131"/>
      <c r="K136" s="55"/>
      <c r="L136" s="183"/>
      <c r="M136" s="173"/>
      <c r="N136" s="131"/>
      <c r="O136" s="55"/>
      <c r="P136" s="183"/>
      <c r="Q136" s="173"/>
      <c r="R136" s="131"/>
      <c r="S136" s="55"/>
      <c r="T136" s="183"/>
      <c r="U136" s="173"/>
      <c r="V136" s="131"/>
    </row>
    <row r="137" spans="1:22" ht="14.25">
      <c r="A137" s="116" t="s">
        <v>298</v>
      </c>
      <c r="B137" s="118" t="s">
        <v>299</v>
      </c>
      <c r="C137" s="156">
        <f t="shared" si="28"/>
        <v>0</v>
      </c>
      <c r="D137" s="164">
        <f t="shared" si="29"/>
        <v>0</v>
      </c>
      <c r="E137" s="173"/>
      <c r="F137" s="131"/>
      <c r="G137" s="148"/>
      <c r="H137" s="131"/>
      <c r="I137" s="173"/>
      <c r="J137" s="131"/>
      <c r="K137" s="55"/>
      <c r="L137" s="183"/>
      <c r="M137" s="173"/>
      <c r="N137" s="131"/>
      <c r="O137" s="55"/>
      <c r="P137" s="183"/>
      <c r="Q137" s="173"/>
      <c r="R137" s="131"/>
      <c r="S137" s="55"/>
      <c r="T137" s="183"/>
      <c r="U137" s="173"/>
      <c r="V137" s="131"/>
    </row>
    <row r="138" spans="1:22" ht="14.25">
      <c r="A138" s="116" t="s">
        <v>300</v>
      </c>
      <c r="B138" s="118" t="s">
        <v>301</v>
      </c>
      <c r="C138" s="156">
        <f t="shared" si="28"/>
        <v>0</v>
      </c>
      <c r="D138" s="164">
        <f t="shared" si="29"/>
        <v>0</v>
      </c>
      <c r="E138" s="173"/>
      <c r="F138" s="131"/>
      <c r="G138" s="148"/>
      <c r="H138" s="131"/>
      <c r="I138" s="173"/>
      <c r="J138" s="131"/>
      <c r="K138" s="55"/>
      <c r="L138" s="183"/>
      <c r="M138" s="173"/>
      <c r="N138" s="131"/>
      <c r="O138" s="55"/>
      <c r="P138" s="183"/>
      <c r="Q138" s="173"/>
      <c r="R138" s="131"/>
      <c r="S138" s="55"/>
      <c r="T138" s="183"/>
      <c r="U138" s="173"/>
      <c r="V138" s="131"/>
    </row>
    <row r="139" spans="1:22" ht="14.25">
      <c r="A139" s="116" t="s">
        <v>302</v>
      </c>
      <c r="B139" s="118" t="s">
        <v>303</v>
      </c>
      <c r="C139" s="156">
        <f t="shared" si="28"/>
        <v>0</v>
      </c>
      <c r="D139" s="164">
        <f t="shared" si="29"/>
        <v>0</v>
      </c>
      <c r="E139" s="173"/>
      <c r="F139" s="131"/>
      <c r="G139" s="148"/>
      <c r="H139" s="131"/>
      <c r="I139" s="173"/>
      <c r="J139" s="131"/>
      <c r="K139" s="55"/>
      <c r="L139" s="183"/>
      <c r="M139" s="173"/>
      <c r="N139" s="131"/>
      <c r="O139" s="55"/>
      <c r="P139" s="183"/>
      <c r="Q139" s="173"/>
      <c r="R139" s="131"/>
      <c r="S139" s="55"/>
      <c r="T139" s="183"/>
      <c r="U139" s="173"/>
      <c r="V139" s="131"/>
    </row>
    <row r="140" spans="1:22" ht="14.25">
      <c r="A140" s="116" t="s">
        <v>304</v>
      </c>
      <c r="B140" s="118" t="s">
        <v>305</v>
      </c>
      <c r="C140" s="156">
        <f t="shared" si="28"/>
        <v>0</v>
      </c>
      <c r="D140" s="164">
        <f t="shared" si="29"/>
        <v>0</v>
      </c>
      <c r="E140" s="173"/>
      <c r="F140" s="131"/>
      <c r="G140" s="148"/>
      <c r="H140" s="131"/>
      <c r="I140" s="173"/>
      <c r="J140" s="131"/>
      <c r="K140" s="55"/>
      <c r="L140" s="183"/>
      <c r="M140" s="173"/>
      <c r="N140" s="131"/>
      <c r="O140" s="55"/>
      <c r="P140" s="183"/>
      <c r="Q140" s="173"/>
      <c r="R140" s="131"/>
      <c r="S140" s="55"/>
      <c r="T140" s="183"/>
      <c r="U140" s="173"/>
      <c r="V140" s="131"/>
    </row>
    <row r="141" spans="1:22" ht="14.25">
      <c r="A141" s="116" t="s">
        <v>306</v>
      </c>
      <c r="B141" s="118" t="s">
        <v>307</v>
      </c>
      <c r="C141" s="156">
        <f aca="true" t="shared" si="51" ref="C141:C184">SUM(E141+I141+G141+K141+M141+O141+Q141+S141+U141)</f>
        <v>0</v>
      </c>
      <c r="D141" s="164">
        <f aca="true" t="shared" si="52" ref="D141:D184">SUM(F141+H141+J141+L141+N141+P141+R141+T141+V141)</f>
        <v>0</v>
      </c>
      <c r="E141" s="173"/>
      <c r="F141" s="131"/>
      <c r="G141" s="148"/>
      <c r="H141" s="131"/>
      <c r="I141" s="173"/>
      <c r="J141" s="131"/>
      <c r="K141" s="55"/>
      <c r="L141" s="183"/>
      <c r="M141" s="173"/>
      <c r="N141" s="131"/>
      <c r="O141" s="55"/>
      <c r="P141" s="183"/>
      <c r="Q141" s="173"/>
      <c r="R141" s="131"/>
      <c r="S141" s="55"/>
      <c r="T141" s="183"/>
      <c r="U141" s="173"/>
      <c r="V141" s="131"/>
    </row>
    <row r="142" spans="1:22" ht="14.25">
      <c r="A142" s="116" t="s">
        <v>308</v>
      </c>
      <c r="B142" s="118" t="s">
        <v>309</v>
      </c>
      <c r="C142" s="156">
        <f t="shared" si="51"/>
        <v>317.68</v>
      </c>
      <c r="D142" s="164">
        <f t="shared" si="52"/>
        <v>317.68</v>
      </c>
      <c r="E142" s="173"/>
      <c r="F142" s="131"/>
      <c r="G142" s="148"/>
      <c r="H142" s="131"/>
      <c r="I142" s="173"/>
      <c r="J142" s="131"/>
      <c r="K142" s="55"/>
      <c r="L142" s="183"/>
      <c r="M142" s="173">
        <v>317.68</v>
      </c>
      <c r="N142" s="131">
        <v>317.68</v>
      </c>
      <c r="O142" s="55"/>
      <c r="P142" s="183"/>
      <c r="Q142" s="173"/>
      <c r="R142" s="131"/>
      <c r="S142" s="55"/>
      <c r="T142" s="183"/>
      <c r="U142" s="173"/>
      <c r="V142" s="131"/>
    </row>
    <row r="143" spans="1:22" ht="14.25">
      <c r="A143" s="114"/>
      <c r="B143" s="118"/>
      <c r="C143" s="156">
        <f t="shared" si="51"/>
        <v>0</v>
      </c>
      <c r="D143" s="164">
        <f t="shared" si="52"/>
        <v>0</v>
      </c>
      <c r="E143" s="173"/>
      <c r="F143" s="131"/>
      <c r="G143" s="148"/>
      <c r="H143" s="131"/>
      <c r="I143" s="173"/>
      <c r="J143" s="131"/>
      <c r="K143" s="55"/>
      <c r="L143" s="183"/>
      <c r="M143" s="173"/>
      <c r="N143" s="131"/>
      <c r="O143" s="55"/>
      <c r="P143" s="183"/>
      <c r="Q143" s="173"/>
      <c r="R143" s="131"/>
      <c r="S143" s="55"/>
      <c r="T143" s="183"/>
      <c r="U143" s="173"/>
      <c r="V143" s="131"/>
    </row>
    <row r="144" spans="1:22" ht="14.25">
      <c r="A144" s="114"/>
      <c r="B144" s="118"/>
      <c r="C144" s="156">
        <f t="shared" si="51"/>
        <v>0</v>
      </c>
      <c r="D144" s="164">
        <f t="shared" si="52"/>
        <v>0</v>
      </c>
      <c r="E144" s="173"/>
      <c r="F144" s="131"/>
      <c r="G144" s="148"/>
      <c r="H144" s="131"/>
      <c r="I144" s="173"/>
      <c r="J144" s="131"/>
      <c r="K144" s="55"/>
      <c r="L144" s="183"/>
      <c r="M144" s="173"/>
      <c r="N144" s="131"/>
      <c r="O144" s="55"/>
      <c r="P144" s="183"/>
      <c r="Q144" s="173"/>
      <c r="R144" s="131"/>
      <c r="S144" s="55"/>
      <c r="T144" s="183"/>
      <c r="U144" s="173"/>
      <c r="V144" s="131"/>
    </row>
    <row r="145" spans="1:22" s="144" customFormat="1" ht="12.75">
      <c r="A145" s="329" t="s">
        <v>35</v>
      </c>
      <c r="B145" s="330" t="s">
        <v>32</v>
      </c>
      <c r="C145" s="331">
        <f t="shared" si="51"/>
        <v>0</v>
      </c>
      <c r="D145" s="332">
        <f t="shared" si="52"/>
        <v>0</v>
      </c>
      <c r="E145" s="333"/>
      <c r="F145" s="334"/>
      <c r="G145" s="335"/>
      <c r="H145" s="334"/>
      <c r="I145" s="333"/>
      <c r="J145" s="334"/>
      <c r="K145" s="336"/>
      <c r="L145" s="337"/>
      <c r="M145" s="333"/>
      <c r="N145" s="334"/>
      <c r="O145" s="336"/>
      <c r="P145" s="337"/>
      <c r="Q145" s="333"/>
      <c r="R145" s="334"/>
      <c r="S145" s="336"/>
      <c r="T145" s="337"/>
      <c r="U145" s="333"/>
      <c r="V145" s="334"/>
    </row>
    <row r="146" spans="1:22" s="145" customFormat="1" ht="15.75">
      <c r="A146" s="338">
        <v>4</v>
      </c>
      <c r="B146" s="339" t="s">
        <v>20</v>
      </c>
      <c r="C146" s="331">
        <f t="shared" si="51"/>
        <v>15261.57</v>
      </c>
      <c r="D146" s="332">
        <f t="shared" si="52"/>
        <v>174.22</v>
      </c>
      <c r="E146" s="340">
        <f>SUM(E147+E161)</f>
        <v>0</v>
      </c>
      <c r="F146" s="341">
        <f aca="true" t="shared" si="53" ref="F146:V146">SUM(F147+F161)</f>
        <v>0</v>
      </c>
      <c r="G146" s="342">
        <f>SUM(G147+G161)</f>
        <v>0</v>
      </c>
      <c r="H146" s="343">
        <f>SUM(H147+H161)</f>
        <v>0</v>
      </c>
      <c r="I146" s="340">
        <f t="shared" si="53"/>
        <v>0</v>
      </c>
      <c r="J146" s="341">
        <f t="shared" si="53"/>
        <v>0</v>
      </c>
      <c r="K146" s="342">
        <f t="shared" si="53"/>
        <v>0</v>
      </c>
      <c r="L146" s="344">
        <f t="shared" si="53"/>
        <v>0</v>
      </c>
      <c r="M146" s="340">
        <f t="shared" si="53"/>
        <v>5973</v>
      </c>
      <c r="N146" s="341">
        <f t="shared" si="53"/>
        <v>174.22</v>
      </c>
      <c r="O146" s="342">
        <f t="shared" si="53"/>
        <v>0</v>
      </c>
      <c r="P146" s="344">
        <f t="shared" si="53"/>
        <v>0</v>
      </c>
      <c r="Q146" s="340">
        <f t="shared" si="53"/>
        <v>9288.57</v>
      </c>
      <c r="R146" s="341">
        <f t="shared" si="53"/>
        <v>0</v>
      </c>
      <c r="S146" s="342">
        <f t="shared" si="53"/>
        <v>0</v>
      </c>
      <c r="T146" s="344">
        <f t="shared" si="53"/>
        <v>0</v>
      </c>
      <c r="U146" s="340">
        <f t="shared" si="53"/>
        <v>0</v>
      </c>
      <c r="V146" s="343">
        <f t="shared" si="53"/>
        <v>0</v>
      </c>
    </row>
    <row r="147" spans="1:22" s="3" customFormat="1" ht="15.75">
      <c r="A147" s="117">
        <v>42</v>
      </c>
      <c r="B147" s="117" t="s">
        <v>33</v>
      </c>
      <c r="C147" s="156">
        <f t="shared" si="51"/>
        <v>15261.57</v>
      </c>
      <c r="D147" s="164">
        <f t="shared" si="52"/>
        <v>174.22</v>
      </c>
      <c r="E147" s="174">
        <f>SUM(E148)</f>
        <v>0</v>
      </c>
      <c r="F147" s="175">
        <f aca="true" t="shared" si="54" ref="F147:V147">SUM(F148)</f>
        <v>0</v>
      </c>
      <c r="G147" s="242">
        <f>SUM(G148)</f>
        <v>0</v>
      </c>
      <c r="H147" s="124">
        <f>SUM(H148)</f>
        <v>0</v>
      </c>
      <c r="I147" s="174">
        <f t="shared" si="54"/>
        <v>0</v>
      </c>
      <c r="J147" s="175">
        <f t="shared" si="54"/>
        <v>0</v>
      </c>
      <c r="K147" s="54">
        <f t="shared" si="54"/>
        <v>0</v>
      </c>
      <c r="L147" s="189">
        <f t="shared" si="54"/>
        <v>0</v>
      </c>
      <c r="M147" s="174">
        <f t="shared" si="54"/>
        <v>5973</v>
      </c>
      <c r="N147" s="175">
        <f t="shared" si="54"/>
        <v>174.22</v>
      </c>
      <c r="O147" s="54">
        <f t="shared" si="54"/>
        <v>0</v>
      </c>
      <c r="P147" s="189">
        <f t="shared" si="54"/>
        <v>0</v>
      </c>
      <c r="Q147" s="174">
        <f t="shared" si="54"/>
        <v>9288.57</v>
      </c>
      <c r="R147" s="175">
        <f t="shared" si="54"/>
        <v>0</v>
      </c>
      <c r="S147" s="54">
        <f t="shared" si="54"/>
        <v>0</v>
      </c>
      <c r="T147" s="189">
        <f t="shared" si="54"/>
        <v>0</v>
      </c>
      <c r="U147" s="174">
        <f t="shared" si="54"/>
        <v>0</v>
      </c>
      <c r="V147" s="124">
        <f t="shared" si="54"/>
        <v>0</v>
      </c>
    </row>
    <row r="148" spans="1:22" s="3" customFormat="1" ht="14.25">
      <c r="A148" s="113">
        <v>422</v>
      </c>
      <c r="B148" s="113" t="s">
        <v>53</v>
      </c>
      <c r="C148" s="156">
        <f t="shared" si="51"/>
        <v>15261.57</v>
      </c>
      <c r="D148" s="164">
        <f t="shared" si="52"/>
        <v>174.22</v>
      </c>
      <c r="E148" s="174">
        <f>SUM(E149+E153+E155+E157+E159)</f>
        <v>0</v>
      </c>
      <c r="F148" s="175">
        <f aca="true" t="shared" si="55" ref="F148:V148">SUM(F149+F153+F155+F157+F159)</f>
        <v>0</v>
      </c>
      <c r="G148" s="242">
        <f>SUM(G149+G153+G155+G157+G159)</f>
        <v>0</v>
      </c>
      <c r="H148" s="124">
        <f>SUM(H149+H153+H155+H157+H159)</f>
        <v>0</v>
      </c>
      <c r="I148" s="174">
        <f t="shared" si="55"/>
        <v>0</v>
      </c>
      <c r="J148" s="175">
        <f t="shared" si="55"/>
        <v>0</v>
      </c>
      <c r="K148" s="54">
        <f t="shared" si="55"/>
        <v>0</v>
      </c>
      <c r="L148" s="189">
        <f t="shared" si="55"/>
        <v>0</v>
      </c>
      <c r="M148" s="174">
        <f t="shared" si="55"/>
        <v>5973</v>
      </c>
      <c r="N148" s="175">
        <f t="shared" si="55"/>
        <v>174.22</v>
      </c>
      <c r="O148" s="54">
        <f t="shared" si="55"/>
        <v>0</v>
      </c>
      <c r="P148" s="189">
        <f t="shared" si="55"/>
        <v>0</v>
      </c>
      <c r="Q148" s="174">
        <f t="shared" si="55"/>
        <v>9288.57</v>
      </c>
      <c r="R148" s="175">
        <f t="shared" si="55"/>
        <v>0</v>
      </c>
      <c r="S148" s="54">
        <f t="shared" si="55"/>
        <v>0</v>
      </c>
      <c r="T148" s="189">
        <f t="shared" si="55"/>
        <v>0</v>
      </c>
      <c r="U148" s="174">
        <f t="shared" si="55"/>
        <v>0</v>
      </c>
      <c r="V148" s="124">
        <f t="shared" si="55"/>
        <v>0</v>
      </c>
    </row>
    <row r="149" spans="1:22" ht="14.25">
      <c r="A149" s="114">
        <v>4221</v>
      </c>
      <c r="B149" s="114" t="s">
        <v>177</v>
      </c>
      <c r="C149" s="156">
        <f t="shared" si="51"/>
        <v>7202.57</v>
      </c>
      <c r="D149" s="164">
        <f t="shared" si="52"/>
        <v>0</v>
      </c>
      <c r="E149" s="173">
        <f>SUM(E150:E152)</f>
        <v>0</v>
      </c>
      <c r="F149" s="176">
        <f aca="true" t="shared" si="56" ref="F149:V149">SUM(F150:F152)</f>
        <v>0</v>
      </c>
      <c r="G149" s="147">
        <f>SUM(G150:G152)</f>
        <v>0</v>
      </c>
      <c r="H149" s="131">
        <f>SUM(H150:H152)</f>
        <v>0</v>
      </c>
      <c r="I149" s="173">
        <f t="shared" si="56"/>
        <v>0</v>
      </c>
      <c r="J149" s="176">
        <f t="shared" si="56"/>
        <v>0</v>
      </c>
      <c r="K149" s="55">
        <f t="shared" si="56"/>
        <v>0</v>
      </c>
      <c r="L149" s="190">
        <f t="shared" si="56"/>
        <v>0</v>
      </c>
      <c r="M149" s="173">
        <f t="shared" si="56"/>
        <v>0</v>
      </c>
      <c r="N149" s="176">
        <f t="shared" si="56"/>
        <v>0</v>
      </c>
      <c r="O149" s="55">
        <f t="shared" si="56"/>
        <v>0</v>
      </c>
      <c r="P149" s="190">
        <f t="shared" si="56"/>
        <v>0</v>
      </c>
      <c r="Q149" s="173">
        <f t="shared" si="56"/>
        <v>7202.57</v>
      </c>
      <c r="R149" s="176">
        <f t="shared" si="56"/>
        <v>0</v>
      </c>
      <c r="S149" s="55">
        <f t="shared" si="56"/>
        <v>0</v>
      </c>
      <c r="T149" s="190">
        <f t="shared" si="56"/>
        <v>0</v>
      </c>
      <c r="U149" s="173">
        <f t="shared" si="56"/>
        <v>0</v>
      </c>
      <c r="V149" s="131">
        <f t="shared" si="56"/>
        <v>0</v>
      </c>
    </row>
    <row r="150" spans="1:22" ht="14.25">
      <c r="A150" s="114">
        <v>42211</v>
      </c>
      <c r="B150" s="114" t="s">
        <v>178</v>
      </c>
      <c r="C150" s="156">
        <f t="shared" si="51"/>
        <v>7202.57</v>
      </c>
      <c r="D150" s="164">
        <f t="shared" si="52"/>
        <v>0</v>
      </c>
      <c r="E150" s="173"/>
      <c r="F150" s="131"/>
      <c r="G150" s="148"/>
      <c r="H150" s="131"/>
      <c r="I150" s="173"/>
      <c r="J150" s="131"/>
      <c r="K150" s="55"/>
      <c r="L150" s="183"/>
      <c r="M150" s="173"/>
      <c r="N150" s="131"/>
      <c r="O150" s="55"/>
      <c r="P150" s="183"/>
      <c r="Q150" s="173">
        <v>7202.57</v>
      </c>
      <c r="R150" s="131"/>
      <c r="S150" s="55"/>
      <c r="T150" s="183"/>
      <c r="U150" s="173"/>
      <c r="V150" s="131"/>
    </row>
    <row r="151" spans="1:22" ht="14.25">
      <c r="A151" s="114">
        <v>42212</v>
      </c>
      <c r="B151" s="114" t="s">
        <v>266</v>
      </c>
      <c r="C151" s="156">
        <f t="shared" si="51"/>
        <v>0</v>
      </c>
      <c r="D151" s="164">
        <f t="shared" si="52"/>
        <v>0</v>
      </c>
      <c r="E151" s="173"/>
      <c r="F151" s="131"/>
      <c r="G151" s="148"/>
      <c r="H151" s="131"/>
      <c r="I151" s="173"/>
      <c r="J151" s="131"/>
      <c r="K151" s="55"/>
      <c r="L151" s="183"/>
      <c r="M151" s="173"/>
      <c r="N151" s="131"/>
      <c r="O151" s="55"/>
      <c r="P151" s="183"/>
      <c r="Q151" s="173"/>
      <c r="R151" s="131"/>
      <c r="S151" s="55"/>
      <c r="T151" s="183"/>
      <c r="U151" s="173"/>
      <c r="V151" s="131"/>
    </row>
    <row r="152" spans="1:22" ht="14.25">
      <c r="A152" s="114">
        <v>42219</v>
      </c>
      <c r="B152" s="114" t="s">
        <v>267</v>
      </c>
      <c r="C152" s="156">
        <f t="shared" si="51"/>
        <v>0</v>
      </c>
      <c r="D152" s="164">
        <f t="shared" si="52"/>
        <v>0</v>
      </c>
      <c r="E152" s="173"/>
      <c r="F152" s="131"/>
      <c r="G152" s="148"/>
      <c r="H152" s="131"/>
      <c r="I152" s="173"/>
      <c r="J152" s="131"/>
      <c r="K152" s="55"/>
      <c r="L152" s="183"/>
      <c r="M152" s="173"/>
      <c r="N152" s="131"/>
      <c r="O152" s="55"/>
      <c r="P152" s="183"/>
      <c r="Q152" s="173"/>
      <c r="R152" s="131"/>
      <c r="S152" s="55"/>
      <c r="T152" s="183"/>
      <c r="U152" s="173"/>
      <c r="V152" s="131"/>
    </row>
    <row r="153" spans="1:22" ht="14.25">
      <c r="A153" s="114">
        <v>4222</v>
      </c>
      <c r="B153" s="114" t="s">
        <v>268</v>
      </c>
      <c r="C153" s="156">
        <f t="shared" si="51"/>
        <v>0</v>
      </c>
      <c r="D153" s="164">
        <f t="shared" si="52"/>
        <v>0</v>
      </c>
      <c r="E153" s="173">
        <f>SUM(E154)</f>
        <v>0</v>
      </c>
      <c r="F153" s="176">
        <f aca="true" t="shared" si="57" ref="F153:V153">SUM(F154)</f>
        <v>0</v>
      </c>
      <c r="G153" s="147">
        <f>SUM(G154)</f>
        <v>0</v>
      </c>
      <c r="H153" s="131">
        <f>SUM(H154)</f>
        <v>0</v>
      </c>
      <c r="I153" s="173">
        <f t="shared" si="57"/>
        <v>0</v>
      </c>
      <c r="J153" s="176">
        <f t="shared" si="57"/>
        <v>0</v>
      </c>
      <c r="K153" s="55">
        <f t="shared" si="57"/>
        <v>0</v>
      </c>
      <c r="L153" s="190">
        <f t="shared" si="57"/>
        <v>0</v>
      </c>
      <c r="M153" s="173">
        <f t="shared" si="57"/>
        <v>0</v>
      </c>
      <c r="N153" s="176">
        <f t="shared" si="57"/>
        <v>0</v>
      </c>
      <c r="O153" s="55">
        <f t="shared" si="57"/>
        <v>0</v>
      </c>
      <c r="P153" s="190">
        <f t="shared" si="57"/>
        <v>0</v>
      </c>
      <c r="Q153" s="173">
        <f t="shared" si="57"/>
        <v>0</v>
      </c>
      <c r="R153" s="176">
        <f t="shared" si="57"/>
        <v>0</v>
      </c>
      <c r="S153" s="55">
        <f t="shared" si="57"/>
        <v>0</v>
      </c>
      <c r="T153" s="190">
        <f t="shared" si="57"/>
        <v>0</v>
      </c>
      <c r="U153" s="173">
        <f t="shared" si="57"/>
        <v>0</v>
      </c>
      <c r="V153" s="131">
        <f t="shared" si="57"/>
        <v>0</v>
      </c>
    </row>
    <row r="154" spans="1:22" ht="14.25">
      <c r="A154" s="114">
        <v>42229</v>
      </c>
      <c r="B154" s="114" t="s">
        <v>269</v>
      </c>
      <c r="C154" s="156">
        <f t="shared" si="51"/>
        <v>0</v>
      </c>
      <c r="D154" s="164">
        <f t="shared" si="52"/>
        <v>0</v>
      </c>
      <c r="E154" s="173"/>
      <c r="F154" s="131"/>
      <c r="G154" s="148"/>
      <c r="H154" s="131"/>
      <c r="I154" s="173"/>
      <c r="J154" s="131"/>
      <c r="K154" s="55"/>
      <c r="L154" s="183"/>
      <c r="M154" s="173"/>
      <c r="N154" s="131"/>
      <c r="O154" s="55"/>
      <c r="P154" s="183"/>
      <c r="Q154" s="173"/>
      <c r="R154" s="131"/>
      <c r="S154" s="55"/>
      <c r="T154" s="183"/>
      <c r="U154" s="173"/>
      <c r="V154" s="131"/>
    </row>
    <row r="155" spans="1:22" ht="14.25">
      <c r="A155" s="114">
        <v>4223</v>
      </c>
      <c r="B155" s="114" t="s">
        <v>270</v>
      </c>
      <c r="C155" s="156">
        <f t="shared" si="51"/>
        <v>2086</v>
      </c>
      <c r="D155" s="164">
        <f t="shared" si="52"/>
        <v>0</v>
      </c>
      <c r="E155" s="173">
        <f>SUM(E156)</f>
        <v>0</v>
      </c>
      <c r="F155" s="176">
        <f aca="true" t="shared" si="58" ref="F155:V155">SUM(F156)</f>
        <v>0</v>
      </c>
      <c r="G155" s="147">
        <f>SUM(G156)</f>
        <v>0</v>
      </c>
      <c r="H155" s="131">
        <f>SUM(H156)</f>
        <v>0</v>
      </c>
      <c r="I155" s="173">
        <f t="shared" si="58"/>
        <v>0</v>
      </c>
      <c r="J155" s="176">
        <f t="shared" si="58"/>
        <v>0</v>
      </c>
      <c r="K155" s="55">
        <f t="shared" si="58"/>
        <v>0</v>
      </c>
      <c r="L155" s="190">
        <f t="shared" si="58"/>
        <v>0</v>
      </c>
      <c r="M155" s="173">
        <f t="shared" si="58"/>
        <v>0</v>
      </c>
      <c r="N155" s="176">
        <f t="shared" si="58"/>
        <v>0</v>
      </c>
      <c r="O155" s="55">
        <f t="shared" si="58"/>
        <v>0</v>
      </c>
      <c r="P155" s="190">
        <f t="shared" si="58"/>
        <v>0</v>
      </c>
      <c r="Q155" s="173">
        <f t="shared" si="58"/>
        <v>2086</v>
      </c>
      <c r="R155" s="176">
        <f t="shared" si="58"/>
        <v>0</v>
      </c>
      <c r="S155" s="55">
        <f t="shared" si="58"/>
        <v>0</v>
      </c>
      <c r="T155" s="190">
        <f t="shared" si="58"/>
        <v>0</v>
      </c>
      <c r="U155" s="173">
        <f t="shared" si="58"/>
        <v>0</v>
      </c>
      <c r="V155" s="131">
        <f t="shared" si="58"/>
        <v>0</v>
      </c>
    </row>
    <row r="156" spans="1:22" ht="14.25">
      <c r="A156" s="114">
        <v>42231</v>
      </c>
      <c r="B156" s="114" t="s">
        <v>271</v>
      </c>
      <c r="C156" s="156">
        <f t="shared" si="51"/>
        <v>2086</v>
      </c>
      <c r="D156" s="164">
        <f t="shared" si="52"/>
        <v>0</v>
      </c>
      <c r="E156" s="173"/>
      <c r="F156" s="131"/>
      <c r="G156" s="148"/>
      <c r="H156" s="131"/>
      <c r="I156" s="173"/>
      <c r="J156" s="131"/>
      <c r="K156" s="55"/>
      <c r="L156" s="183"/>
      <c r="M156" s="173"/>
      <c r="N156" s="131"/>
      <c r="O156" s="55"/>
      <c r="P156" s="183"/>
      <c r="Q156" s="173">
        <v>2086</v>
      </c>
      <c r="R156" s="131"/>
      <c r="S156" s="55"/>
      <c r="T156" s="183"/>
      <c r="U156" s="173"/>
      <c r="V156" s="131"/>
    </row>
    <row r="157" spans="1:22" ht="14.25">
      <c r="A157" s="114">
        <v>4226</v>
      </c>
      <c r="B157" s="114" t="s">
        <v>179</v>
      </c>
      <c r="C157" s="156">
        <f t="shared" si="51"/>
        <v>0</v>
      </c>
      <c r="D157" s="164">
        <f t="shared" si="52"/>
        <v>0</v>
      </c>
      <c r="E157" s="173">
        <f>SUM(E158)</f>
        <v>0</v>
      </c>
      <c r="F157" s="176">
        <f aca="true" t="shared" si="59" ref="F157:V157">SUM(F158)</f>
        <v>0</v>
      </c>
      <c r="G157" s="147">
        <f>SUM(G158)</f>
        <v>0</v>
      </c>
      <c r="H157" s="131">
        <f>SUM(H158)</f>
        <v>0</v>
      </c>
      <c r="I157" s="173">
        <f t="shared" si="59"/>
        <v>0</v>
      </c>
      <c r="J157" s="176">
        <f t="shared" si="59"/>
        <v>0</v>
      </c>
      <c r="K157" s="55">
        <f t="shared" si="59"/>
        <v>0</v>
      </c>
      <c r="L157" s="190">
        <f t="shared" si="59"/>
        <v>0</v>
      </c>
      <c r="M157" s="173">
        <f t="shared" si="59"/>
        <v>0</v>
      </c>
      <c r="N157" s="176">
        <f t="shared" si="59"/>
        <v>0</v>
      </c>
      <c r="O157" s="55">
        <f t="shared" si="59"/>
        <v>0</v>
      </c>
      <c r="P157" s="190">
        <f t="shared" si="59"/>
        <v>0</v>
      </c>
      <c r="Q157" s="173">
        <f t="shared" si="59"/>
        <v>0</v>
      </c>
      <c r="R157" s="176">
        <f t="shared" si="59"/>
        <v>0</v>
      </c>
      <c r="S157" s="55">
        <f t="shared" si="59"/>
        <v>0</v>
      </c>
      <c r="T157" s="190">
        <f t="shared" si="59"/>
        <v>0</v>
      </c>
      <c r="U157" s="173">
        <f t="shared" si="59"/>
        <v>0</v>
      </c>
      <c r="V157" s="131">
        <f t="shared" si="59"/>
        <v>0</v>
      </c>
    </row>
    <row r="158" spans="1:22" ht="14.25">
      <c r="A158" s="114">
        <v>42261</v>
      </c>
      <c r="B158" s="114" t="s">
        <v>180</v>
      </c>
      <c r="C158" s="156">
        <f t="shared" si="51"/>
        <v>0</v>
      </c>
      <c r="D158" s="164">
        <f t="shared" si="52"/>
        <v>0</v>
      </c>
      <c r="E158" s="173"/>
      <c r="F158" s="131"/>
      <c r="G158" s="148"/>
      <c r="H158" s="131"/>
      <c r="I158" s="173"/>
      <c r="J158" s="131"/>
      <c r="K158" s="55"/>
      <c r="L158" s="183"/>
      <c r="M158" s="173"/>
      <c r="N158" s="131"/>
      <c r="O158" s="55"/>
      <c r="P158" s="183"/>
      <c r="Q158" s="173"/>
      <c r="R158" s="131"/>
      <c r="S158" s="55"/>
      <c r="T158" s="183"/>
      <c r="U158" s="173"/>
      <c r="V158" s="131"/>
    </row>
    <row r="159" spans="1:22" ht="14.25">
      <c r="A159" s="114">
        <v>4241</v>
      </c>
      <c r="B159" s="114" t="s">
        <v>328</v>
      </c>
      <c r="C159" s="156">
        <f t="shared" si="51"/>
        <v>5973</v>
      </c>
      <c r="D159" s="164">
        <f t="shared" si="52"/>
        <v>174.22</v>
      </c>
      <c r="E159" s="173">
        <f>SUM(E160)</f>
        <v>0</v>
      </c>
      <c r="F159" s="176">
        <f aca="true" t="shared" si="60" ref="F159:V159">SUM(F160)</f>
        <v>0</v>
      </c>
      <c r="G159" s="147">
        <f>SUM(G160)</f>
        <v>0</v>
      </c>
      <c r="H159" s="131">
        <f>SUM(H160)</f>
        <v>0</v>
      </c>
      <c r="I159" s="173">
        <f t="shared" si="60"/>
        <v>0</v>
      </c>
      <c r="J159" s="176">
        <f t="shared" si="60"/>
        <v>0</v>
      </c>
      <c r="K159" s="55">
        <f t="shared" si="60"/>
        <v>0</v>
      </c>
      <c r="L159" s="190">
        <f t="shared" si="60"/>
        <v>0</v>
      </c>
      <c r="M159" s="173">
        <f t="shared" si="60"/>
        <v>5973</v>
      </c>
      <c r="N159" s="176">
        <f t="shared" si="60"/>
        <v>174.22</v>
      </c>
      <c r="O159" s="55">
        <f t="shared" si="60"/>
        <v>0</v>
      </c>
      <c r="P159" s="190">
        <f t="shared" si="60"/>
        <v>0</v>
      </c>
      <c r="Q159" s="173">
        <f t="shared" si="60"/>
        <v>0</v>
      </c>
      <c r="R159" s="176">
        <f t="shared" si="60"/>
        <v>0</v>
      </c>
      <c r="S159" s="55">
        <f t="shared" si="60"/>
        <v>0</v>
      </c>
      <c r="T159" s="190">
        <f t="shared" si="60"/>
        <v>0</v>
      </c>
      <c r="U159" s="173">
        <f t="shared" si="60"/>
        <v>0</v>
      </c>
      <c r="V159" s="131">
        <f t="shared" si="60"/>
        <v>0</v>
      </c>
    </row>
    <row r="160" spans="1:22" ht="14.25">
      <c r="A160" s="114">
        <v>42411</v>
      </c>
      <c r="B160" s="114" t="s">
        <v>329</v>
      </c>
      <c r="C160" s="156">
        <f t="shared" si="51"/>
        <v>5973</v>
      </c>
      <c r="D160" s="164">
        <f t="shared" si="52"/>
        <v>174.22</v>
      </c>
      <c r="E160" s="173"/>
      <c r="F160" s="131"/>
      <c r="G160" s="148"/>
      <c r="H160" s="131"/>
      <c r="I160" s="173"/>
      <c r="J160" s="131"/>
      <c r="K160" s="55"/>
      <c r="L160" s="183"/>
      <c r="M160" s="173">
        <v>5973</v>
      </c>
      <c r="N160" s="131">
        <v>174.22</v>
      </c>
      <c r="O160" s="55"/>
      <c r="P160" s="183"/>
      <c r="Q160" s="173"/>
      <c r="R160" s="131"/>
      <c r="S160" s="55"/>
      <c r="T160" s="183"/>
      <c r="U160" s="173"/>
      <c r="V160" s="131"/>
    </row>
    <row r="161" spans="1:22" s="3" customFormat="1" ht="15.75">
      <c r="A161" s="117">
        <v>45</v>
      </c>
      <c r="B161" s="117" t="s">
        <v>310</v>
      </c>
      <c r="C161" s="156">
        <f t="shared" si="51"/>
        <v>0</v>
      </c>
      <c r="D161" s="164">
        <f t="shared" si="52"/>
        <v>0</v>
      </c>
      <c r="E161" s="174">
        <f>SUM(E162+E165+E168+E171)</f>
        <v>0</v>
      </c>
      <c r="F161" s="175">
        <f aca="true" t="shared" si="61" ref="F161:V161">SUM(F162+F165+F168+F171)</f>
        <v>0</v>
      </c>
      <c r="G161" s="242">
        <f>SUM(G162+G165+G168+G171)</f>
        <v>0</v>
      </c>
      <c r="H161" s="124">
        <f>SUM(H162+H165+H168+H171)</f>
        <v>0</v>
      </c>
      <c r="I161" s="174">
        <f t="shared" si="61"/>
        <v>0</v>
      </c>
      <c r="J161" s="175">
        <f t="shared" si="61"/>
        <v>0</v>
      </c>
      <c r="K161" s="54">
        <f t="shared" si="61"/>
        <v>0</v>
      </c>
      <c r="L161" s="189">
        <f t="shared" si="61"/>
        <v>0</v>
      </c>
      <c r="M161" s="174">
        <f t="shared" si="61"/>
        <v>0</v>
      </c>
      <c r="N161" s="175">
        <f t="shared" si="61"/>
        <v>0</v>
      </c>
      <c r="O161" s="54">
        <f t="shared" si="61"/>
        <v>0</v>
      </c>
      <c r="P161" s="189">
        <f t="shared" si="61"/>
        <v>0</v>
      </c>
      <c r="Q161" s="174">
        <f t="shared" si="61"/>
        <v>0</v>
      </c>
      <c r="R161" s="175">
        <f t="shared" si="61"/>
        <v>0</v>
      </c>
      <c r="S161" s="54">
        <f t="shared" si="61"/>
        <v>0</v>
      </c>
      <c r="T161" s="189">
        <f t="shared" si="61"/>
        <v>0</v>
      </c>
      <c r="U161" s="174">
        <f t="shared" si="61"/>
        <v>0</v>
      </c>
      <c r="V161" s="124">
        <f t="shared" si="61"/>
        <v>0</v>
      </c>
    </row>
    <row r="162" spans="1:22" s="3" customFormat="1" ht="14.25">
      <c r="A162" s="113">
        <v>451</v>
      </c>
      <c r="B162" s="113" t="s">
        <v>311</v>
      </c>
      <c r="C162" s="156">
        <f t="shared" si="51"/>
        <v>0</v>
      </c>
      <c r="D162" s="164">
        <f t="shared" si="52"/>
        <v>0</v>
      </c>
      <c r="E162" s="174">
        <f>SUM(E163)</f>
        <v>0</v>
      </c>
      <c r="F162" s="175">
        <f aca="true" t="shared" si="62" ref="F162:V163">SUM(F163)</f>
        <v>0</v>
      </c>
      <c r="G162" s="242">
        <f>SUM(G163)</f>
        <v>0</v>
      </c>
      <c r="H162" s="124">
        <f>SUM(H163)</f>
        <v>0</v>
      </c>
      <c r="I162" s="174">
        <f t="shared" si="62"/>
        <v>0</v>
      </c>
      <c r="J162" s="175">
        <f t="shared" si="62"/>
        <v>0</v>
      </c>
      <c r="K162" s="54">
        <f t="shared" si="62"/>
        <v>0</v>
      </c>
      <c r="L162" s="189">
        <f t="shared" si="62"/>
        <v>0</v>
      </c>
      <c r="M162" s="174">
        <f t="shared" si="62"/>
        <v>0</v>
      </c>
      <c r="N162" s="175">
        <f t="shared" si="62"/>
        <v>0</v>
      </c>
      <c r="O162" s="54">
        <f t="shared" si="62"/>
        <v>0</v>
      </c>
      <c r="P162" s="189">
        <f t="shared" si="62"/>
        <v>0</v>
      </c>
      <c r="Q162" s="174">
        <f t="shared" si="62"/>
        <v>0</v>
      </c>
      <c r="R162" s="175">
        <f t="shared" si="62"/>
        <v>0</v>
      </c>
      <c r="S162" s="54">
        <f t="shared" si="62"/>
        <v>0</v>
      </c>
      <c r="T162" s="189">
        <f t="shared" si="62"/>
        <v>0</v>
      </c>
      <c r="U162" s="174">
        <f t="shared" si="62"/>
        <v>0</v>
      </c>
      <c r="V162" s="124">
        <f t="shared" si="62"/>
        <v>0</v>
      </c>
    </row>
    <row r="163" spans="1:22" s="3" customFormat="1" ht="14.25">
      <c r="A163" s="113">
        <v>4511</v>
      </c>
      <c r="B163" s="113" t="s">
        <v>311</v>
      </c>
      <c r="C163" s="156">
        <f t="shared" si="51"/>
        <v>0</v>
      </c>
      <c r="D163" s="164">
        <f t="shared" si="52"/>
        <v>0</v>
      </c>
      <c r="E163" s="174">
        <f>SUM(E164)</f>
        <v>0</v>
      </c>
      <c r="F163" s="175">
        <f t="shared" si="62"/>
        <v>0</v>
      </c>
      <c r="G163" s="242">
        <f>SUM(G164)</f>
        <v>0</v>
      </c>
      <c r="H163" s="124">
        <f>SUM(H164)</f>
        <v>0</v>
      </c>
      <c r="I163" s="174">
        <f t="shared" si="62"/>
        <v>0</v>
      </c>
      <c r="J163" s="175">
        <f t="shared" si="62"/>
        <v>0</v>
      </c>
      <c r="K163" s="54">
        <f t="shared" si="62"/>
        <v>0</v>
      </c>
      <c r="L163" s="189">
        <f t="shared" si="62"/>
        <v>0</v>
      </c>
      <c r="M163" s="174">
        <f t="shared" si="62"/>
        <v>0</v>
      </c>
      <c r="N163" s="175">
        <f t="shared" si="62"/>
        <v>0</v>
      </c>
      <c r="O163" s="54">
        <f t="shared" si="62"/>
        <v>0</v>
      </c>
      <c r="P163" s="189">
        <f t="shared" si="62"/>
        <v>0</v>
      </c>
      <c r="Q163" s="174">
        <f t="shared" si="62"/>
        <v>0</v>
      </c>
      <c r="R163" s="175">
        <f t="shared" si="62"/>
        <v>0</v>
      </c>
      <c r="S163" s="54">
        <f t="shared" si="62"/>
        <v>0</v>
      </c>
      <c r="T163" s="189">
        <f t="shared" si="62"/>
        <v>0</v>
      </c>
      <c r="U163" s="174">
        <f t="shared" si="62"/>
        <v>0</v>
      </c>
      <c r="V163" s="124">
        <f t="shared" si="62"/>
        <v>0</v>
      </c>
    </row>
    <row r="164" spans="1:22" ht="14.25">
      <c r="A164" s="116" t="s">
        <v>312</v>
      </c>
      <c r="B164" s="114" t="s">
        <v>311</v>
      </c>
      <c r="C164" s="156">
        <f t="shared" si="51"/>
        <v>0</v>
      </c>
      <c r="D164" s="164">
        <f t="shared" si="52"/>
        <v>0</v>
      </c>
      <c r="E164" s="173"/>
      <c r="F164" s="131"/>
      <c r="G164" s="148"/>
      <c r="H164" s="131"/>
      <c r="I164" s="173"/>
      <c r="J164" s="131"/>
      <c r="K164" s="55"/>
      <c r="L164" s="183"/>
      <c r="M164" s="173"/>
      <c r="N164" s="131"/>
      <c r="O164" s="55"/>
      <c r="P164" s="183"/>
      <c r="Q164" s="173"/>
      <c r="R164" s="131"/>
      <c r="S164" s="55"/>
      <c r="T164" s="183"/>
      <c r="U164" s="173"/>
      <c r="V164" s="131"/>
    </row>
    <row r="165" spans="1:22" s="3" customFormat="1" ht="14.25">
      <c r="A165" s="137">
        <v>452</v>
      </c>
      <c r="B165" s="138" t="s">
        <v>313</v>
      </c>
      <c r="C165" s="156">
        <f t="shared" si="51"/>
        <v>0</v>
      </c>
      <c r="D165" s="164">
        <f t="shared" si="52"/>
        <v>0</v>
      </c>
      <c r="E165" s="174">
        <f>SUM(E166)</f>
        <v>0</v>
      </c>
      <c r="F165" s="175">
        <f aca="true" t="shared" si="63" ref="F165:V166">SUM(F166)</f>
        <v>0</v>
      </c>
      <c r="G165" s="242">
        <f>SUM(G166)</f>
        <v>0</v>
      </c>
      <c r="H165" s="124">
        <f>SUM(H166)</f>
        <v>0</v>
      </c>
      <c r="I165" s="174">
        <f t="shared" si="63"/>
        <v>0</v>
      </c>
      <c r="J165" s="175">
        <f t="shared" si="63"/>
        <v>0</v>
      </c>
      <c r="K165" s="54">
        <f t="shared" si="63"/>
        <v>0</v>
      </c>
      <c r="L165" s="189">
        <f t="shared" si="63"/>
        <v>0</v>
      </c>
      <c r="M165" s="174">
        <f t="shared" si="63"/>
        <v>0</v>
      </c>
      <c r="N165" s="175">
        <f t="shared" si="63"/>
        <v>0</v>
      </c>
      <c r="O165" s="54">
        <f t="shared" si="63"/>
        <v>0</v>
      </c>
      <c r="P165" s="189">
        <f t="shared" si="63"/>
        <v>0</v>
      </c>
      <c r="Q165" s="174">
        <f t="shared" si="63"/>
        <v>0</v>
      </c>
      <c r="R165" s="175">
        <f t="shared" si="63"/>
        <v>0</v>
      </c>
      <c r="S165" s="54">
        <f t="shared" si="63"/>
        <v>0</v>
      </c>
      <c r="T165" s="189">
        <f t="shared" si="63"/>
        <v>0</v>
      </c>
      <c r="U165" s="174">
        <f t="shared" si="63"/>
        <v>0</v>
      </c>
      <c r="V165" s="124">
        <f t="shared" si="63"/>
        <v>0</v>
      </c>
    </row>
    <row r="166" spans="1:22" ht="14.25">
      <c r="A166" s="116">
        <v>4521</v>
      </c>
      <c r="B166" s="114" t="s">
        <v>313</v>
      </c>
      <c r="C166" s="156">
        <f t="shared" si="51"/>
        <v>0</v>
      </c>
      <c r="D166" s="164">
        <f t="shared" si="52"/>
        <v>0</v>
      </c>
      <c r="E166" s="173">
        <f>SUM(E167)</f>
        <v>0</v>
      </c>
      <c r="F166" s="176">
        <f t="shared" si="63"/>
        <v>0</v>
      </c>
      <c r="G166" s="147">
        <f>SUM(G167)</f>
        <v>0</v>
      </c>
      <c r="H166" s="131">
        <f>SUM(H167)</f>
        <v>0</v>
      </c>
      <c r="I166" s="173">
        <f t="shared" si="63"/>
        <v>0</v>
      </c>
      <c r="J166" s="176">
        <f t="shared" si="63"/>
        <v>0</v>
      </c>
      <c r="K166" s="55">
        <f t="shared" si="63"/>
        <v>0</v>
      </c>
      <c r="L166" s="190">
        <f t="shared" si="63"/>
        <v>0</v>
      </c>
      <c r="M166" s="173">
        <f t="shared" si="63"/>
        <v>0</v>
      </c>
      <c r="N166" s="176">
        <f t="shared" si="63"/>
        <v>0</v>
      </c>
      <c r="O166" s="55">
        <f t="shared" si="63"/>
        <v>0</v>
      </c>
      <c r="P166" s="190">
        <f t="shared" si="63"/>
        <v>0</v>
      </c>
      <c r="Q166" s="173">
        <f t="shared" si="63"/>
        <v>0</v>
      </c>
      <c r="R166" s="176">
        <f t="shared" si="63"/>
        <v>0</v>
      </c>
      <c r="S166" s="55">
        <f t="shared" si="63"/>
        <v>0</v>
      </c>
      <c r="T166" s="190">
        <f t="shared" si="63"/>
        <v>0</v>
      </c>
      <c r="U166" s="173">
        <f t="shared" si="63"/>
        <v>0</v>
      </c>
      <c r="V166" s="131">
        <f t="shared" si="63"/>
        <v>0</v>
      </c>
    </row>
    <row r="167" spans="1:22" ht="14.25">
      <c r="A167" s="116" t="s">
        <v>314</v>
      </c>
      <c r="B167" s="114" t="s">
        <v>313</v>
      </c>
      <c r="C167" s="156">
        <f t="shared" si="51"/>
        <v>0</v>
      </c>
      <c r="D167" s="164">
        <f t="shared" si="52"/>
        <v>0</v>
      </c>
      <c r="E167" s="173"/>
      <c r="F167" s="176"/>
      <c r="G167" s="147"/>
      <c r="H167" s="131"/>
      <c r="I167" s="173"/>
      <c r="J167" s="176"/>
      <c r="K167" s="55"/>
      <c r="L167" s="190"/>
      <c r="M167" s="173"/>
      <c r="N167" s="176"/>
      <c r="O167" s="55"/>
      <c r="P167" s="190"/>
      <c r="Q167" s="173"/>
      <c r="R167" s="176"/>
      <c r="S167" s="55"/>
      <c r="T167" s="190"/>
      <c r="U167" s="173"/>
      <c r="V167" s="131"/>
    </row>
    <row r="168" spans="1:22" s="3" customFormat="1" ht="14.25">
      <c r="A168" s="137">
        <v>453</v>
      </c>
      <c r="B168" s="138" t="s">
        <v>315</v>
      </c>
      <c r="C168" s="156">
        <f t="shared" si="51"/>
        <v>0</v>
      </c>
      <c r="D168" s="164">
        <f t="shared" si="52"/>
        <v>0</v>
      </c>
      <c r="E168" s="174">
        <f>SUM(E169)</f>
        <v>0</v>
      </c>
      <c r="F168" s="175">
        <f aca="true" t="shared" si="64" ref="F168:V169">SUM(F169)</f>
        <v>0</v>
      </c>
      <c r="G168" s="242">
        <f>SUM(G169)</f>
        <v>0</v>
      </c>
      <c r="H168" s="124">
        <f>SUM(H169)</f>
        <v>0</v>
      </c>
      <c r="I168" s="174">
        <f t="shared" si="64"/>
        <v>0</v>
      </c>
      <c r="J168" s="175">
        <f t="shared" si="64"/>
        <v>0</v>
      </c>
      <c r="K168" s="54">
        <f t="shared" si="64"/>
        <v>0</v>
      </c>
      <c r="L168" s="189">
        <f t="shared" si="64"/>
        <v>0</v>
      </c>
      <c r="M168" s="174">
        <f t="shared" si="64"/>
        <v>0</v>
      </c>
      <c r="N168" s="175">
        <f t="shared" si="64"/>
        <v>0</v>
      </c>
      <c r="O168" s="54">
        <f t="shared" si="64"/>
        <v>0</v>
      </c>
      <c r="P168" s="189">
        <f t="shared" si="64"/>
        <v>0</v>
      </c>
      <c r="Q168" s="174">
        <f t="shared" si="64"/>
        <v>0</v>
      </c>
      <c r="R168" s="175">
        <f t="shared" si="64"/>
        <v>0</v>
      </c>
      <c r="S168" s="54">
        <f t="shared" si="64"/>
        <v>0</v>
      </c>
      <c r="T168" s="189">
        <f t="shared" si="64"/>
        <v>0</v>
      </c>
      <c r="U168" s="174">
        <f t="shared" si="64"/>
        <v>0</v>
      </c>
      <c r="V168" s="124">
        <f t="shared" si="64"/>
        <v>0</v>
      </c>
    </row>
    <row r="169" spans="1:22" ht="14.25">
      <c r="A169" s="116">
        <v>4531</v>
      </c>
      <c r="B169" s="114" t="s">
        <v>315</v>
      </c>
      <c r="C169" s="156">
        <f t="shared" si="51"/>
        <v>0</v>
      </c>
      <c r="D169" s="164">
        <f t="shared" si="52"/>
        <v>0</v>
      </c>
      <c r="E169" s="173">
        <f>SUM(E170)</f>
        <v>0</v>
      </c>
      <c r="F169" s="176">
        <f t="shared" si="64"/>
        <v>0</v>
      </c>
      <c r="G169" s="147">
        <f>SUM(G170)</f>
        <v>0</v>
      </c>
      <c r="H169" s="131">
        <f>SUM(H170)</f>
        <v>0</v>
      </c>
      <c r="I169" s="173">
        <f t="shared" si="64"/>
        <v>0</v>
      </c>
      <c r="J169" s="176">
        <f t="shared" si="64"/>
        <v>0</v>
      </c>
      <c r="K169" s="55">
        <f t="shared" si="64"/>
        <v>0</v>
      </c>
      <c r="L169" s="190">
        <f t="shared" si="64"/>
        <v>0</v>
      </c>
      <c r="M169" s="173">
        <f t="shared" si="64"/>
        <v>0</v>
      </c>
      <c r="N169" s="176">
        <f t="shared" si="64"/>
        <v>0</v>
      </c>
      <c r="O169" s="55">
        <f t="shared" si="64"/>
        <v>0</v>
      </c>
      <c r="P169" s="190">
        <f t="shared" si="64"/>
        <v>0</v>
      </c>
      <c r="Q169" s="173">
        <f t="shared" si="64"/>
        <v>0</v>
      </c>
      <c r="R169" s="176">
        <f t="shared" si="64"/>
        <v>0</v>
      </c>
      <c r="S169" s="55">
        <f t="shared" si="64"/>
        <v>0</v>
      </c>
      <c r="T169" s="190">
        <f t="shared" si="64"/>
        <v>0</v>
      </c>
      <c r="U169" s="173">
        <f t="shared" si="64"/>
        <v>0</v>
      </c>
      <c r="V169" s="131">
        <f t="shared" si="64"/>
        <v>0</v>
      </c>
    </row>
    <row r="170" spans="1:22" ht="14.25">
      <c r="A170" s="116" t="s">
        <v>316</v>
      </c>
      <c r="B170" s="114" t="s">
        <v>315</v>
      </c>
      <c r="C170" s="156">
        <f t="shared" si="51"/>
        <v>0</v>
      </c>
      <c r="D170" s="164">
        <f t="shared" si="52"/>
        <v>0</v>
      </c>
      <c r="E170" s="173"/>
      <c r="F170" s="176"/>
      <c r="G170" s="147"/>
      <c r="H170" s="131"/>
      <c r="I170" s="173"/>
      <c r="J170" s="176"/>
      <c r="K170" s="55"/>
      <c r="L170" s="190"/>
      <c r="M170" s="173"/>
      <c r="N170" s="176"/>
      <c r="O170" s="55"/>
      <c r="P170" s="190"/>
      <c r="Q170" s="173"/>
      <c r="R170" s="176"/>
      <c r="S170" s="55"/>
      <c r="T170" s="190"/>
      <c r="U170" s="173"/>
      <c r="V170" s="131"/>
    </row>
    <row r="171" spans="1:22" s="3" customFormat="1" ht="14.25">
      <c r="A171" s="137">
        <v>454</v>
      </c>
      <c r="B171" s="138" t="s">
        <v>317</v>
      </c>
      <c r="C171" s="156">
        <f t="shared" si="51"/>
        <v>0</v>
      </c>
      <c r="D171" s="164">
        <f t="shared" si="52"/>
        <v>0</v>
      </c>
      <c r="E171" s="174">
        <f>SUM(E172)</f>
        <v>0</v>
      </c>
      <c r="F171" s="175">
        <f aca="true" t="shared" si="65" ref="F171:V172">SUM(F172)</f>
        <v>0</v>
      </c>
      <c r="G171" s="242">
        <f>SUM(G172)</f>
        <v>0</v>
      </c>
      <c r="H171" s="124">
        <f>SUM(H172)</f>
        <v>0</v>
      </c>
      <c r="I171" s="174">
        <f t="shared" si="65"/>
        <v>0</v>
      </c>
      <c r="J171" s="175">
        <f t="shared" si="65"/>
        <v>0</v>
      </c>
      <c r="K171" s="54">
        <f t="shared" si="65"/>
        <v>0</v>
      </c>
      <c r="L171" s="189">
        <f t="shared" si="65"/>
        <v>0</v>
      </c>
      <c r="M171" s="174">
        <f t="shared" si="65"/>
        <v>0</v>
      </c>
      <c r="N171" s="175">
        <f t="shared" si="65"/>
        <v>0</v>
      </c>
      <c r="O171" s="54">
        <f t="shared" si="65"/>
        <v>0</v>
      </c>
      <c r="P171" s="189">
        <f t="shared" si="65"/>
        <v>0</v>
      </c>
      <c r="Q171" s="174">
        <f t="shared" si="65"/>
        <v>0</v>
      </c>
      <c r="R171" s="175">
        <f t="shared" si="65"/>
        <v>0</v>
      </c>
      <c r="S171" s="54">
        <f t="shared" si="65"/>
        <v>0</v>
      </c>
      <c r="T171" s="189">
        <f t="shared" si="65"/>
        <v>0</v>
      </c>
      <c r="U171" s="174">
        <f t="shared" si="65"/>
        <v>0</v>
      </c>
      <c r="V171" s="124">
        <f t="shared" si="65"/>
        <v>0</v>
      </c>
    </row>
    <row r="172" spans="1:22" ht="14.25">
      <c r="A172" s="116">
        <v>4541</v>
      </c>
      <c r="B172" s="114" t="s">
        <v>317</v>
      </c>
      <c r="C172" s="156">
        <f t="shared" si="51"/>
        <v>0</v>
      </c>
      <c r="D172" s="164">
        <f t="shared" si="52"/>
        <v>0</v>
      </c>
      <c r="E172" s="173">
        <f>SUM(E173)</f>
        <v>0</v>
      </c>
      <c r="F172" s="176">
        <f t="shared" si="65"/>
        <v>0</v>
      </c>
      <c r="G172" s="147">
        <f>SUM(G173)</f>
        <v>0</v>
      </c>
      <c r="H172" s="131">
        <f>SUM(H173)</f>
        <v>0</v>
      </c>
      <c r="I172" s="173">
        <f t="shared" si="65"/>
        <v>0</v>
      </c>
      <c r="J172" s="176">
        <f t="shared" si="65"/>
        <v>0</v>
      </c>
      <c r="K172" s="55">
        <f t="shared" si="65"/>
        <v>0</v>
      </c>
      <c r="L172" s="190">
        <f t="shared" si="65"/>
        <v>0</v>
      </c>
      <c r="M172" s="173">
        <f t="shared" si="65"/>
        <v>0</v>
      </c>
      <c r="N172" s="176">
        <f t="shared" si="65"/>
        <v>0</v>
      </c>
      <c r="O172" s="55">
        <f t="shared" si="65"/>
        <v>0</v>
      </c>
      <c r="P172" s="190">
        <f t="shared" si="65"/>
        <v>0</v>
      </c>
      <c r="Q172" s="173">
        <f t="shared" si="65"/>
        <v>0</v>
      </c>
      <c r="R172" s="176">
        <f t="shared" si="65"/>
        <v>0</v>
      </c>
      <c r="S172" s="55">
        <f t="shared" si="65"/>
        <v>0</v>
      </c>
      <c r="T172" s="190">
        <f t="shared" si="65"/>
        <v>0</v>
      </c>
      <c r="U172" s="173">
        <f t="shared" si="65"/>
        <v>0</v>
      </c>
      <c r="V172" s="131">
        <f t="shared" si="65"/>
        <v>0</v>
      </c>
    </row>
    <row r="173" spans="1:22" ht="14.25">
      <c r="A173" s="116" t="s">
        <v>318</v>
      </c>
      <c r="B173" s="114" t="s">
        <v>317</v>
      </c>
      <c r="C173" s="156">
        <f t="shared" si="51"/>
        <v>0</v>
      </c>
      <c r="D173" s="164">
        <f t="shared" si="52"/>
        <v>0</v>
      </c>
      <c r="E173" s="211"/>
      <c r="F173" s="212"/>
      <c r="G173" s="248"/>
      <c r="H173" s="212"/>
      <c r="I173" s="211"/>
      <c r="J173" s="212"/>
      <c r="K173" s="213"/>
      <c r="L173" s="214"/>
      <c r="M173" s="211"/>
      <c r="N173" s="212"/>
      <c r="O173" s="213"/>
      <c r="P173" s="214"/>
      <c r="Q173" s="211"/>
      <c r="R173" s="212"/>
      <c r="S173" s="213"/>
      <c r="T173" s="214"/>
      <c r="U173" s="211"/>
      <c r="V173" s="212"/>
    </row>
    <row r="174" spans="1:23" ht="12.75">
      <c r="A174" s="215"/>
      <c r="B174" s="216"/>
      <c r="C174" s="237"/>
      <c r="D174" s="237"/>
      <c r="E174" s="217"/>
      <c r="F174" s="217"/>
      <c r="G174" s="230"/>
      <c r="H174" s="231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8"/>
      <c r="W174" s="218"/>
    </row>
    <row r="175" spans="1:23" ht="14.25">
      <c r="A175" s="219"/>
      <c r="B175" s="220"/>
      <c r="C175" s="221"/>
      <c r="D175" s="221"/>
      <c r="E175" s="222"/>
      <c r="F175" s="222"/>
      <c r="G175" s="232"/>
      <c r="H175" s="233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135"/>
    </row>
    <row r="176" spans="1:23" ht="14.25">
      <c r="A176" s="219"/>
      <c r="B176" s="220"/>
      <c r="C176" s="221"/>
      <c r="D176" s="221"/>
      <c r="E176" s="222"/>
      <c r="F176" s="222"/>
      <c r="G176" s="232"/>
      <c r="H176" s="233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135"/>
    </row>
    <row r="177" spans="1:23" ht="14.25">
      <c r="A177" s="220"/>
      <c r="B177" s="220"/>
      <c r="C177" s="223"/>
      <c r="D177" s="223"/>
      <c r="E177" s="224"/>
      <c r="F177" s="224"/>
      <c r="G177" s="234"/>
      <c r="H177" s="235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135"/>
    </row>
    <row r="178" spans="1:22" s="3" customFormat="1" ht="14.25">
      <c r="A178" s="112">
        <v>9</v>
      </c>
      <c r="B178" s="112" t="s">
        <v>254</v>
      </c>
      <c r="C178" s="156">
        <f t="shared" si="51"/>
        <v>0</v>
      </c>
      <c r="D178" s="164">
        <f>SUM(F178+H178+J178+L178+N178+P178+R178+T178+V178)</f>
        <v>1388.05</v>
      </c>
      <c r="E178" s="174">
        <f>SUM(E179)</f>
        <v>0</v>
      </c>
      <c r="F178" s="175">
        <f aca="true" t="shared" si="66" ref="F178:V181">SUM(F179)</f>
        <v>1388.05</v>
      </c>
      <c r="G178" s="249">
        <f aca="true" t="shared" si="67" ref="G178:H181">SUM(G179)</f>
        <v>0</v>
      </c>
      <c r="H178" s="175">
        <f t="shared" si="67"/>
        <v>0</v>
      </c>
      <c r="I178" s="174">
        <f t="shared" si="66"/>
        <v>0</v>
      </c>
      <c r="J178" s="175">
        <f t="shared" si="66"/>
        <v>0</v>
      </c>
      <c r="K178" s="54">
        <f t="shared" si="66"/>
        <v>0</v>
      </c>
      <c r="L178" s="191">
        <f t="shared" si="66"/>
        <v>0</v>
      </c>
      <c r="M178" s="174">
        <f t="shared" si="66"/>
        <v>0</v>
      </c>
      <c r="N178" s="195">
        <f t="shared" si="66"/>
        <v>0</v>
      </c>
      <c r="O178" s="54">
        <f t="shared" si="66"/>
        <v>0</v>
      </c>
      <c r="P178" s="191">
        <f t="shared" si="66"/>
        <v>0</v>
      </c>
      <c r="Q178" s="174">
        <f t="shared" si="66"/>
        <v>0</v>
      </c>
      <c r="R178" s="195">
        <f t="shared" si="66"/>
        <v>0</v>
      </c>
      <c r="S178" s="54">
        <f t="shared" si="66"/>
        <v>0</v>
      </c>
      <c r="T178" s="191">
        <f t="shared" si="66"/>
        <v>0</v>
      </c>
      <c r="U178" s="174">
        <f t="shared" si="66"/>
        <v>0</v>
      </c>
      <c r="V178" s="195">
        <f t="shared" si="66"/>
        <v>0</v>
      </c>
    </row>
    <row r="179" spans="1:22" s="3" customFormat="1" ht="14.25">
      <c r="A179" s="113">
        <v>92</v>
      </c>
      <c r="B179" s="113" t="s">
        <v>255</v>
      </c>
      <c r="C179" s="156">
        <f t="shared" si="51"/>
        <v>0</v>
      </c>
      <c r="D179" s="164">
        <f t="shared" si="52"/>
        <v>1388.05</v>
      </c>
      <c r="E179" s="174">
        <f>SUM(E180)</f>
        <v>0</v>
      </c>
      <c r="F179" s="175">
        <f t="shared" si="66"/>
        <v>1388.05</v>
      </c>
      <c r="G179" s="249">
        <f t="shared" si="67"/>
        <v>0</v>
      </c>
      <c r="H179" s="175">
        <f t="shared" si="67"/>
        <v>0</v>
      </c>
      <c r="I179" s="174">
        <f t="shared" si="66"/>
        <v>0</v>
      </c>
      <c r="J179" s="175">
        <f t="shared" si="66"/>
        <v>0</v>
      </c>
      <c r="K179" s="54">
        <f t="shared" si="66"/>
        <v>0</v>
      </c>
      <c r="L179" s="191">
        <f t="shared" si="66"/>
        <v>0</v>
      </c>
      <c r="M179" s="174">
        <f t="shared" si="66"/>
        <v>0</v>
      </c>
      <c r="N179" s="195">
        <f t="shared" si="66"/>
        <v>0</v>
      </c>
      <c r="O179" s="54">
        <f t="shared" si="66"/>
        <v>0</v>
      </c>
      <c r="P179" s="191">
        <f t="shared" si="66"/>
        <v>0</v>
      </c>
      <c r="Q179" s="174">
        <f t="shared" si="66"/>
        <v>0</v>
      </c>
      <c r="R179" s="195">
        <f t="shared" si="66"/>
        <v>0</v>
      </c>
      <c r="S179" s="54">
        <f t="shared" si="66"/>
        <v>0</v>
      </c>
      <c r="T179" s="191">
        <f t="shared" si="66"/>
        <v>0</v>
      </c>
      <c r="U179" s="174">
        <f t="shared" si="66"/>
        <v>0</v>
      </c>
      <c r="V179" s="195">
        <f t="shared" si="66"/>
        <v>0</v>
      </c>
    </row>
    <row r="180" spans="1:22" ht="14.25">
      <c r="A180" s="113">
        <v>922</v>
      </c>
      <c r="B180" s="113" t="s">
        <v>256</v>
      </c>
      <c r="C180" s="156">
        <f t="shared" si="51"/>
        <v>0</v>
      </c>
      <c r="D180" s="164">
        <f t="shared" si="52"/>
        <v>1388.05</v>
      </c>
      <c r="E180" s="173">
        <f>SUM(E181)</f>
        <v>0</v>
      </c>
      <c r="F180" s="176">
        <f t="shared" si="66"/>
        <v>1388.05</v>
      </c>
      <c r="G180" s="250">
        <f t="shared" si="67"/>
        <v>0</v>
      </c>
      <c r="H180" s="176">
        <f t="shared" si="67"/>
        <v>0</v>
      </c>
      <c r="I180" s="173">
        <f t="shared" si="66"/>
        <v>0</v>
      </c>
      <c r="J180" s="176">
        <f t="shared" si="66"/>
        <v>0</v>
      </c>
      <c r="K180" s="55">
        <f t="shared" si="66"/>
        <v>0</v>
      </c>
      <c r="L180" s="192">
        <f t="shared" si="66"/>
        <v>0</v>
      </c>
      <c r="M180" s="173">
        <f t="shared" si="66"/>
        <v>0</v>
      </c>
      <c r="N180" s="196">
        <f t="shared" si="66"/>
        <v>0</v>
      </c>
      <c r="O180" s="55">
        <f t="shared" si="66"/>
        <v>0</v>
      </c>
      <c r="P180" s="192">
        <f t="shared" si="66"/>
        <v>0</v>
      </c>
      <c r="Q180" s="173">
        <f t="shared" si="66"/>
        <v>0</v>
      </c>
      <c r="R180" s="196">
        <f t="shared" si="66"/>
        <v>0</v>
      </c>
      <c r="S180" s="55">
        <f t="shared" si="66"/>
        <v>0</v>
      </c>
      <c r="T180" s="192">
        <f t="shared" si="66"/>
        <v>0</v>
      </c>
      <c r="U180" s="173">
        <f t="shared" si="66"/>
        <v>0</v>
      </c>
      <c r="V180" s="196">
        <f t="shared" si="66"/>
        <v>0</v>
      </c>
    </row>
    <row r="181" spans="1:22" ht="14.25">
      <c r="A181" s="120">
        <v>9221</v>
      </c>
      <c r="B181" s="120" t="s">
        <v>320</v>
      </c>
      <c r="C181" s="156">
        <f t="shared" si="51"/>
        <v>0</v>
      </c>
      <c r="D181" s="164">
        <f t="shared" si="52"/>
        <v>1388.05</v>
      </c>
      <c r="E181" s="173">
        <f>SUM(E182)</f>
        <v>0</v>
      </c>
      <c r="F181" s="176">
        <v>1388.05</v>
      </c>
      <c r="G181" s="250">
        <f t="shared" si="67"/>
        <v>0</v>
      </c>
      <c r="H181" s="176">
        <f t="shared" si="67"/>
        <v>0</v>
      </c>
      <c r="I181" s="173">
        <f t="shared" si="66"/>
        <v>0</v>
      </c>
      <c r="J181" s="176">
        <f t="shared" si="66"/>
        <v>0</v>
      </c>
      <c r="K181" s="55">
        <f t="shared" si="66"/>
        <v>0</v>
      </c>
      <c r="L181" s="192">
        <f t="shared" si="66"/>
        <v>0</v>
      </c>
      <c r="M181" s="173">
        <f t="shared" si="66"/>
        <v>0</v>
      </c>
      <c r="N181" s="196">
        <f t="shared" si="66"/>
        <v>0</v>
      </c>
      <c r="O181" s="55">
        <f t="shared" si="66"/>
        <v>0</v>
      </c>
      <c r="P181" s="192">
        <f t="shared" si="66"/>
        <v>0</v>
      </c>
      <c r="Q181" s="173">
        <f t="shared" si="66"/>
        <v>0</v>
      </c>
      <c r="R181" s="196">
        <f t="shared" si="66"/>
        <v>0</v>
      </c>
      <c r="S181" s="55">
        <f t="shared" si="66"/>
        <v>0</v>
      </c>
      <c r="T181" s="192">
        <f t="shared" si="66"/>
        <v>0</v>
      </c>
      <c r="U181" s="173">
        <f t="shared" si="66"/>
        <v>0</v>
      </c>
      <c r="V181" s="196">
        <f t="shared" si="66"/>
        <v>0</v>
      </c>
    </row>
    <row r="182" spans="1:22" ht="14.25">
      <c r="A182" s="120">
        <v>92211</v>
      </c>
      <c r="B182" s="120" t="s">
        <v>321</v>
      </c>
      <c r="C182" s="156">
        <f t="shared" si="51"/>
        <v>0</v>
      </c>
      <c r="D182" s="164">
        <f t="shared" si="52"/>
        <v>0</v>
      </c>
      <c r="E182" s="173"/>
      <c r="F182" s="176"/>
      <c r="G182" s="147"/>
      <c r="H182" s="183"/>
      <c r="I182" s="173"/>
      <c r="J182" s="176"/>
      <c r="K182" s="55"/>
      <c r="L182" s="192"/>
      <c r="M182" s="173"/>
      <c r="N182" s="196"/>
      <c r="O182" s="55"/>
      <c r="P182" s="192"/>
      <c r="Q182" s="173"/>
      <c r="R182" s="196"/>
      <c r="S182" s="55"/>
      <c r="T182" s="192"/>
      <c r="U182" s="173"/>
      <c r="V182" s="196"/>
    </row>
    <row r="183" spans="1:22" ht="14.25">
      <c r="A183" s="114">
        <v>9222</v>
      </c>
      <c r="B183" s="114" t="s">
        <v>257</v>
      </c>
      <c r="C183" s="156">
        <f t="shared" si="51"/>
        <v>0</v>
      </c>
      <c r="D183" s="164">
        <f t="shared" si="52"/>
        <v>1015.4</v>
      </c>
      <c r="E183" s="173">
        <f>SUM(E184)</f>
        <v>0</v>
      </c>
      <c r="F183" s="176">
        <f aca="true" t="shared" si="68" ref="F183:V183">SUM(F184)</f>
        <v>0</v>
      </c>
      <c r="G183" s="250">
        <f>SUM(G184)</f>
        <v>0</v>
      </c>
      <c r="H183" s="176">
        <f>SUM(H184)</f>
        <v>0</v>
      </c>
      <c r="I183" s="173">
        <f t="shared" si="68"/>
        <v>0</v>
      </c>
      <c r="J183" s="176">
        <f t="shared" si="68"/>
        <v>0</v>
      </c>
      <c r="K183" s="55">
        <f t="shared" si="68"/>
        <v>0</v>
      </c>
      <c r="L183" s="192">
        <f t="shared" si="68"/>
        <v>0</v>
      </c>
      <c r="M183" s="173">
        <f t="shared" si="68"/>
        <v>0</v>
      </c>
      <c r="N183" s="196">
        <f t="shared" si="68"/>
        <v>1015.4</v>
      </c>
      <c r="O183" s="55">
        <f t="shared" si="68"/>
        <v>0</v>
      </c>
      <c r="P183" s="192">
        <f t="shared" si="68"/>
        <v>0</v>
      </c>
      <c r="Q183" s="173">
        <f t="shared" si="68"/>
        <v>0</v>
      </c>
      <c r="R183" s="196">
        <f t="shared" si="68"/>
        <v>0</v>
      </c>
      <c r="S183" s="55">
        <f t="shared" si="68"/>
        <v>0</v>
      </c>
      <c r="T183" s="192">
        <f t="shared" si="68"/>
        <v>0</v>
      </c>
      <c r="U183" s="173">
        <f t="shared" si="68"/>
        <v>0</v>
      </c>
      <c r="V183" s="196">
        <f t="shared" si="68"/>
        <v>0</v>
      </c>
    </row>
    <row r="184" spans="1:22" ht="14.25">
      <c r="A184" s="114">
        <v>92221</v>
      </c>
      <c r="B184" s="114" t="s">
        <v>258</v>
      </c>
      <c r="C184" s="156">
        <f t="shared" si="51"/>
        <v>0</v>
      </c>
      <c r="D184" s="164">
        <f t="shared" si="52"/>
        <v>1015.4</v>
      </c>
      <c r="E184" s="173"/>
      <c r="F184" s="176"/>
      <c r="G184" s="147"/>
      <c r="H184" s="183"/>
      <c r="I184" s="173"/>
      <c r="J184" s="176"/>
      <c r="K184" s="55"/>
      <c r="L184" s="192"/>
      <c r="M184" s="173"/>
      <c r="N184" s="196">
        <v>1015.4</v>
      </c>
      <c r="O184" s="55"/>
      <c r="P184" s="192"/>
      <c r="Q184" s="173"/>
      <c r="R184" s="196"/>
      <c r="S184" s="55"/>
      <c r="T184" s="192"/>
      <c r="U184" s="173"/>
      <c r="V184" s="196"/>
    </row>
    <row r="185" spans="1:22" s="135" customFormat="1" ht="14.25">
      <c r="A185" s="146"/>
      <c r="B185" s="146"/>
      <c r="C185" s="236"/>
      <c r="D185" s="237"/>
      <c r="E185" s="238"/>
      <c r="F185" s="238"/>
      <c r="G185" s="238"/>
      <c r="H185" s="238"/>
      <c r="I185" s="239"/>
      <c r="J185" s="149"/>
      <c r="K185" s="147"/>
      <c r="L185" s="193"/>
      <c r="M185" s="136"/>
      <c r="N185" s="149">
        <v>1015.4</v>
      </c>
      <c r="O185" s="147"/>
      <c r="P185" s="193"/>
      <c r="Q185" s="136"/>
      <c r="R185" s="149"/>
      <c r="S185" s="147"/>
      <c r="T185" s="193"/>
      <c r="U185" s="136"/>
      <c r="V185" s="149"/>
    </row>
    <row r="186" spans="1:22" s="135" customFormat="1" ht="12.75">
      <c r="A186" s="150"/>
      <c r="B186" s="151"/>
      <c r="C186" s="240"/>
      <c r="D186" s="152"/>
      <c r="E186" s="152"/>
      <c r="F186" s="152"/>
      <c r="G186" s="152"/>
      <c r="H186" s="152"/>
      <c r="I186" s="152"/>
      <c r="J186" s="152"/>
      <c r="K186" s="152"/>
      <c r="L186" s="152"/>
      <c r="M186" s="177"/>
      <c r="N186" s="178"/>
      <c r="O186" s="152"/>
      <c r="P186" s="152"/>
      <c r="Q186" s="177"/>
      <c r="R186" s="178"/>
      <c r="S186" s="152"/>
      <c r="T186" s="152"/>
      <c r="U186" s="177"/>
      <c r="V186" s="298"/>
    </row>
    <row r="187" spans="1:22" s="135" customFormat="1" ht="12.75">
      <c r="A187" s="150"/>
      <c r="B187" s="151"/>
      <c r="C187" s="240"/>
      <c r="D187" s="152"/>
      <c r="E187" s="152"/>
      <c r="F187" s="152"/>
      <c r="G187" s="152"/>
      <c r="H187" s="152"/>
      <c r="I187" s="152"/>
      <c r="J187" s="152"/>
      <c r="K187" s="152"/>
      <c r="L187" s="152"/>
      <c r="M187" s="177"/>
      <c r="N187" s="178"/>
      <c r="O187" s="152"/>
      <c r="P187" s="152"/>
      <c r="Q187" s="177"/>
      <c r="R187" s="178"/>
      <c r="S187" s="152"/>
      <c r="T187" s="152"/>
      <c r="U187" s="177"/>
      <c r="V187" s="298"/>
    </row>
    <row r="188" spans="1:22" s="135" customFormat="1" ht="12.75">
      <c r="A188" s="150"/>
      <c r="B188" s="151"/>
      <c r="C188" s="240"/>
      <c r="D188" s="152"/>
      <c r="E188" s="152"/>
      <c r="F188" s="152"/>
      <c r="G188" s="152"/>
      <c r="H188" s="152"/>
      <c r="I188" s="152"/>
      <c r="J188" s="152"/>
      <c r="K188" s="152"/>
      <c r="L188" s="152"/>
      <c r="M188" s="177"/>
      <c r="N188" s="178"/>
      <c r="O188" s="152"/>
      <c r="P188" s="152"/>
      <c r="Q188" s="177"/>
      <c r="R188" s="178"/>
      <c r="S188" s="152"/>
      <c r="T188" s="152"/>
      <c r="U188" s="177"/>
      <c r="V188" s="298"/>
    </row>
    <row r="189" spans="1:22" s="135" customFormat="1" ht="12.75">
      <c r="A189" s="150"/>
      <c r="B189" s="151"/>
      <c r="C189" s="240"/>
      <c r="D189" s="152"/>
      <c r="E189" s="152"/>
      <c r="F189" s="152"/>
      <c r="G189" s="152"/>
      <c r="H189" s="152"/>
      <c r="I189" s="152"/>
      <c r="J189" s="152"/>
      <c r="K189" s="152"/>
      <c r="L189" s="152"/>
      <c r="M189" s="177"/>
      <c r="N189" s="178"/>
      <c r="O189" s="152"/>
      <c r="P189" s="152"/>
      <c r="Q189" s="177"/>
      <c r="R189" s="178"/>
      <c r="S189" s="152"/>
      <c r="T189" s="152"/>
      <c r="U189" s="177"/>
      <c r="V189" s="298"/>
    </row>
    <row r="190" spans="1:22" s="135" customFormat="1" ht="12.75">
      <c r="A190" s="150"/>
      <c r="B190" s="151"/>
      <c r="C190" s="240"/>
      <c r="D190" s="152"/>
      <c r="E190" s="152"/>
      <c r="F190" s="152"/>
      <c r="G190" s="152"/>
      <c r="H190" s="152"/>
      <c r="I190" s="152"/>
      <c r="J190" s="152"/>
      <c r="K190" s="152"/>
      <c r="L190" s="152"/>
      <c r="M190" s="177"/>
      <c r="N190" s="178"/>
      <c r="O190" s="152"/>
      <c r="P190" s="152"/>
      <c r="Q190" s="177"/>
      <c r="R190" s="178"/>
      <c r="S190" s="152"/>
      <c r="T190" s="152"/>
      <c r="U190" s="177"/>
      <c r="V190" s="298"/>
    </row>
    <row r="191" spans="1:22" s="135" customFormat="1" ht="12.75">
      <c r="A191" s="150"/>
      <c r="B191" s="151"/>
      <c r="C191" s="240"/>
      <c r="D191" s="152"/>
      <c r="E191" s="152"/>
      <c r="F191" s="152"/>
      <c r="G191" s="152"/>
      <c r="H191" s="152"/>
      <c r="I191" s="152"/>
      <c r="J191" s="152"/>
      <c r="K191" s="152"/>
      <c r="L191" s="152"/>
      <c r="M191" s="177"/>
      <c r="N191" s="178"/>
      <c r="O191" s="152"/>
      <c r="P191" s="152"/>
      <c r="Q191" s="177"/>
      <c r="R191" s="178"/>
      <c r="S191" s="152"/>
      <c r="T191" s="152"/>
      <c r="U191" s="177"/>
      <c r="V191" s="298"/>
    </row>
    <row r="192" spans="1:22" s="135" customFormat="1" ht="12.75">
      <c r="A192" s="150"/>
      <c r="B192" s="151"/>
      <c r="C192" s="240"/>
      <c r="D192" s="152"/>
      <c r="E192" s="152"/>
      <c r="F192" s="152"/>
      <c r="G192" s="152"/>
      <c r="H192" s="152"/>
      <c r="I192" s="152"/>
      <c r="J192" s="152"/>
      <c r="K192" s="152"/>
      <c r="L192" s="152"/>
      <c r="M192" s="177"/>
      <c r="N192" s="178"/>
      <c r="O192" s="152"/>
      <c r="P192" s="152"/>
      <c r="Q192" s="177"/>
      <c r="R192" s="178"/>
      <c r="S192" s="152"/>
      <c r="T192" s="152"/>
      <c r="U192" s="177"/>
      <c r="V192" s="298"/>
    </row>
    <row r="193" spans="1:22" s="135" customFormat="1" ht="12.75">
      <c r="A193" s="150"/>
      <c r="B193" s="151"/>
      <c r="C193" s="240"/>
      <c r="D193" s="152"/>
      <c r="E193" s="152"/>
      <c r="F193" s="152"/>
      <c r="G193" s="152"/>
      <c r="H193" s="152"/>
      <c r="I193" s="152"/>
      <c r="J193" s="152"/>
      <c r="K193" s="152"/>
      <c r="L193" s="152"/>
      <c r="M193" s="177"/>
      <c r="N193" s="178"/>
      <c r="O193" s="152"/>
      <c r="P193" s="152"/>
      <c r="Q193" s="177"/>
      <c r="R193" s="178"/>
      <c r="S193" s="152"/>
      <c r="T193" s="152"/>
      <c r="U193" s="177"/>
      <c r="V193" s="298"/>
    </row>
    <row r="194" spans="1:22" s="135" customFormat="1" ht="12.75">
      <c r="A194" s="150"/>
      <c r="B194" s="151"/>
      <c r="C194" s="240"/>
      <c r="D194" s="152"/>
      <c r="E194" s="152"/>
      <c r="F194" s="152"/>
      <c r="G194" s="152"/>
      <c r="H194" s="152"/>
      <c r="I194" s="152"/>
      <c r="J194" s="152"/>
      <c r="K194" s="152"/>
      <c r="L194" s="152"/>
      <c r="M194" s="177"/>
      <c r="N194" s="178"/>
      <c r="O194" s="152"/>
      <c r="P194" s="152"/>
      <c r="Q194" s="177"/>
      <c r="R194" s="178"/>
      <c r="S194" s="152"/>
      <c r="T194" s="152"/>
      <c r="U194" s="177"/>
      <c r="V194" s="298"/>
    </row>
    <row r="195" spans="1:22" s="135" customFormat="1" ht="12.75">
      <c r="A195" s="150"/>
      <c r="B195" s="151"/>
      <c r="C195" s="240"/>
      <c r="D195" s="152"/>
      <c r="E195" s="152"/>
      <c r="F195" s="152"/>
      <c r="G195" s="152"/>
      <c r="H195" s="152"/>
      <c r="I195" s="152"/>
      <c r="J195" s="152"/>
      <c r="K195" s="152"/>
      <c r="L195" s="152"/>
      <c r="M195" s="177"/>
      <c r="N195" s="178"/>
      <c r="O195" s="152"/>
      <c r="P195" s="152"/>
      <c r="Q195" s="177"/>
      <c r="R195" s="178"/>
      <c r="S195" s="152"/>
      <c r="T195" s="152"/>
      <c r="U195" s="177"/>
      <c r="V195" s="298"/>
    </row>
    <row r="196" spans="1:22" s="135" customFormat="1" ht="12.75">
      <c r="A196" s="150"/>
      <c r="B196" s="151"/>
      <c r="C196" s="240"/>
      <c r="D196" s="152"/>
      <c r="E196" s="152"/>
      <c r="F196" s="152"/>
      <c r="G196" s="152"/>
      <c r="H196" s="152"/>
      <c r="I196" s="152"/>
      <c r="J196" s="152"/>
      <c r="K196" s="152"/>
      <c r="L196" s="152"/>
      <c r="M196" s="177"/>
      <c r="N196" s="178"/>
      <c r="O196" s="152"/>
      <c r="P196" s="152"/>
      <c r="Q196" s="177"/>
      <c r="R196" s="178"/>
      <c r="S196" s="152"/>
      <c r="T196" s="152"/>
      <c r="U196" s="177"/>
      <c r="V196" s="298"/>
    </row>
    <row r="197" spans="1:22" s="135" customFormat="1" ht="12.75">
      <c r="A197" s="150"/>
      <c r="B197" s="151"/>
      <c r="C197" s="240"/>
      <c r="D197" s="152"/>
      <c r="E197" s="152"/>
      <c r="F197" s="152"/>
      <c r="G197" s="152"/>
      <c r="H197" s="152"/>
      <c r="I197" s="152"/>
      <c r="J197" s="152"/>
      <c r="K197" s="152"/>
      <c r="L197" s="152"/>
      <c r="M197" s="177"/>
      <c r="N197" s="178"/>
      <c r="O197" s="152"/>
      <c r="P197" s="152"/>
      <c r="Q197" s="177"/>
      <c r="R197" s="178"/>
      <c r="S197" s="152"/>
      <c r="T197" s="152"/>
      <c r="U197" s="177"/>
      <c r="V197" s="298"/>
    </row>
    <row r="198" spans="1:22" s="135" customFormat="1" ht="12.75">
      <c r="A198" s="150"/>
      <c r="B198" s="151"/>
      <c r="C198" s="240"/>
      <c r="D198" s="152"/>
      <c r="E198" s="152"/>
      <c r="F198" s="152"/>
      <c r="G198" s="152"/>
      <c r="H198" s="152"/>
      <c r="I198" s="152"/>
      <c r="J198" s="152"/>
      <c r="K198" s="152"/>
      <c r="L198" s="152"/>
      <c r="M198" s="177"/>
      <c r="N198" s="178"/>
      <c r="O198" s="152"/>
      <c r="P198" s="152"/>
      <c r="Q198" s="177"/>
      <c r="R198" s="178"/>
      <c r="S198" s="152"/>
      <c r="T198" s="152"/>
      <c r="U198" s="177"/>
      <c r="V198" s="298"/>
    </row>
    <row r="199" spans="1:22" s="135" customFormat="1" ht="12.75">
      <c r="A199" s="150"/>
      <c r="B199" s="151"/>
      <c r="C199" s="240"/>
      <c r="D199" s="152"/>
      <c r="E199" s="152"/>
      <c r="F199" s="152"/>
      <c r="G199" s="152"/>
      <c r="H199" s="152"/>
      <c r="I199" s="152"/>
      <c r="J199" s="152"/>
      <c r="K199" s="152"/>
      <c r="L199" s="152"/>
      <c r="M199" s="177"/>
      <c r="N199" s="178"/>
      <c r="O199" s="152"/>
      <c r="P199" s="152"/>
      <c r="Q199" s="177"/>
      <c r="R199" s="178"/>
      <c r="S199" s="152"/>
      <c r="T199" s="152"/>
      <c r="U199" s="177"/>
      <c r="V199" s="298"/>
    </row>
    <row r="200" spans="1:22" s="135" customFormat="1" ht="12.75">
      <c r="A200" s="150"/>
      <c r="B200" s="151"/>
      <c r="C200" s="240"/>
      <c r="D200" s="152"/>
      <c r="E200" s="152"/>
      <c r="F200" s="152"/>
      <c r="G200" s="152"/>
      <c r="H200" s="152"/>
      <c r="I200" s="152"/>
      <c r="J200" s="152"/>
      <c r="K200" s="152"/>
      <c r="L200" s="152"/>
      <c r="M200" s="177"/>
      <c r="N200" s="178"/>
      <c r="O200" s="152"/>
      <c r="P200" s="152"/>
      <c r="Q200" s="177"/>
      <c r="R200" s="178"/>
      <c r="S200" s="152"/>
      <c r="T200" s="152"/>
      <c r="U200" s="177"/>
      <c r="V200" s="298"/>
    </row>
    <row r="201" spans="1:22" s="135" customFormat="1" ht="12.75">
      <c r="A201" s="150"/>
      <c r="B201" s="151"/>
      <c r="C201" s="240"/>
      <c r="D201" s="152"/>
      <c r="E201" s="152"/>
      <c r="F201" s="152"/>
      <c r="G201" s="152"/>
      <c r="H201" s="152"/>
      <c r="I201" s="152"/>
      <c r="J201" s="152"/>
      <c r="K201" s="152"/>
      <c r="L201" s="152"/>
      <c r="M201" s="177"/>
      <c r="N201" s="178"/>
      <c r="O201" s="152"/>
      <c r="P201" s="152"/>
      <c r="Q201" s="177"/>
      <c r="R201" s="178"/>
      <c r="S201" s="152"/>
      <c r="T201" s="152"/>
      <c r="U201" s="177"/>
      <c r="V201" s="298"/>
    </row>
    <row r="202" spans="1:22" s="135" customFormat="1" ht="12.75">
      <c r="A202" s="150"/>
      <c r="B202" s="151"/>
      <c r="C202" s="240"/>
      <c r="D202" s="152"/>
      <c r="E202" s="152"/>
      <c r="F202" s="152"/>
      <c r="G202" s="152"/>
      <c r="H202" s="152"/>
      <c r="I202" s="152"/>
      <c r="J202" s="152"/>
      <c r="K202" s="152"/>
      <c r="L202" s="152"/>
      <c r="M202" s="177"/>
      <c r="N202" s="178"/>
      <c r="O202" s="152"/>
      <c r="P202" s="152"/>
      <c r="Q202" s="177"/>
      <c r="R202" s="178"/>
      <c r="S202" s="152"/>
      <c r="T202" s="152"/>
      <c r="U202" s="177"/>
      <c r="V202" s="298"/>
    </row>
    <row r="203" spans="1:22" s="135" customFormat="1" ht="12.75">
      <c r="A203" s="150"/>
      <c r="B203" s="151"/>
      <c r="C203" s="240"/>
      <c r="D203" s="152"/>
      <c r="E203" s="152"/>
      <c r="F203" s="152"/>
      <c r="G203" s="152"/>
      <c r="H203" s="152"/>
      <c r="I203" s="152"/>
      <c r="J203" s="152"/>
      <c r="K203" s="152"/>
      <c r="L203" s="152"/>
      <c r="M203" s="177"/>
      <c r="N203" s="178"/>
      <c r="O203" s="152"/>
      <c r="P203" s="152"/>
      <c r="Q203" s="177"/>
      <c r="R203" s="178"/>
      <c r="S203" s="152"/>
      <c r="T203" s="152"/>
      <c r="U203" s="177"/>
      <c r="V203" s="298"/>
    </row>
    <row r="204" spans="1:22" s="135" customFormat="1" ht="12.75">
      <c r="A204" s="150"/>
      <c r="B204" s="151"/>
      <c r="C204" s="240"/>
      <c r="D204" s="152"/>
      <c r="E204" s="152"/>
      <c r="F204" s="152"/>
      <c r="G204" s="152"/>
      <c r="H204" s="152"/>
      <c r="I204" s="152"/>
      <c r="J204" s="152"/>
      <c r="K204" s="152"/>
      <c r="L204" s="152"/>
      <c r="M204" s="177"/>
      <c r="N204" s="178"/>
      <c r="O204" s="152"/>
      <c r="P204" s="152"/>
      <c r="Q204" s="177"/>
      <c r="R204" s="178"/>
      <c r="S204" s="152"/>
      <c r="T204" s="152"/>
      <c r="U204" s="177"/>
      <c r="V204" s="298"/>
    </row>
    <row r="205" spans="1:22" s="135" customFormat="1" ht="12.75">
      <c r="A205" s="150"/>
      <c r="B205" s="151"/>
      <c r="C205" s="240"/>
      <c r="D205" s="152"/>
      <c r="E205" s="152"/>
      <c r="F205" s="152"/>
      <c r="G205" s="152"/>
      <c r="H205" s="152"/>
      <c r="I205" s="152"/>
      <c r="J205" s="152"/>
      <c r="K205" s="152"/>
      <c r="L205" s="152"/>
      <c r="M205" s="177"/>
      <c r="N205" s="178"/>
      <c r="O205" s="152"/>
      <c r="P205" s="152"/>
      <c r="Q205" s="177"/>
      <c r="R205" s="178"/>
      <c r="S205" s="152"/>
      <c r="T205" s="152"/>
      <c r="U205" s="177"/>
      <c r="V205" s="298"/>
    </row>
    <row r="206" spans="1:22" s="135" customFormat="1" ht="12.75">
      <c r="A206" s="150"/>
      <c r="B206" s="151"/>
      <c r="C206" s="240"/>
      <c r="D206" s="152"/>
      <c r="E206" s="152"/>
      <c r="F206" s="152"/>
      <c r="G206" s="152"/>
      <c r="H206" s="152"/>
      <c r="I206" s="152"/>
      <c r="J206" s="152"/>
      <c r="K206" s="152"/>
      <c r="L206" s="152"/>
      <c r="M206" s="177"/>
      <c r="N206" s="178"/>
      <c r="O206" s="152"/>
      <c r="P206" s="152"/>
      <c r="Q206" s="177"/>
      <c r="R206" s="178"/>
      <c r="S206" s="152"/>
      <c r="T206" s="152"/>
      <c r="U206" s="177"/>
      <c r="V206" s="298"/>
    </row>
    <row r="207" spans="1:22" s="135" customFormat="1" ht="12.75">
      <c r="A207" s="150"/>
      <c r="B207" s="151"/>
      <c r="C207" s="240"/>
      <c r="D207" s="152"/>
      <c r="E207" s="152"/>
      <c r="F207" s="152"/>
      <c r="G207" s="152"/>
      <c r="H207" s="152"/>
      <c r="I207" s="152"/>
      <c r="J207" s="152"/>
      <c r="K207" s="152"/>
      <c r="L207" s="152"/>
      <c r="M207" s="177"/>
      <c r="N207" s="178"/>
      <c r="O207" s="152"/>
      <c r="P207" s="152"/>
      <c r="Q207" s="177"/>
      <c r="R207" s="178"/>
      <c r="S207" s="152"/>
      <c r="T207" s="152"/>
      <c r="U207" s="177"/>
      <c r="V207" s="298"/>
    </row>
    <row r="208" spans="1:21" s="135" customFormat="1" ht="12.75">
      <c r="A208" s="150"/>
      <c r="B208" s="151"/>
      <c r="C208" s="240"/>
      <c r="D208" s="152"/>
      <c r="E208" s="152"/>
      <c r="F208" s="152"/>
      <c r="G208" s="152"/>
      <c r="H208" s="152"/>
      <c r="I208" s="152"/>
      <c r="J208" s="152"/>
      <c r="K208" s="152"/>
      <c r="L208" s="152"/>
      <c r="M208" s="177"/>
      <c r="N208" s="178"/>
      <c r="O208" s="152"/>
      <c r="P208" s="152"/>
      <c r="Q208" s="177"/>
      <c r="R208" s="178"/>
      <c r="S208" s="152"/>
      <c r="T208" s="152"/>
      <c r="U208" s="177"/>
    </row>
    <row r="209" spans="1:21" s="135" customFormat="1" ht="12.75">
      <c r="A209" s="150"/>
      <c r="B209" s="151"/>
      <c r="C209" s="240"/>
      <c r="D209" s="152"/>
      <c r="E209" s="152"/>
      <c r="F209" s="152"/>
      <c r="G209" s="152"/>
      <c r="H209" s="152"/>
      <c r="I209" s="152"/>
      <c r="J209" s="152"/>
      <c r="K209" s="152"/>
      <c r="L209" s="152"/>
      <c r="M209" s="177"/>
      <c r="N209" s="178"/>
      <c r="O209" s="152"/>
      <c r="P209" s="152"/>
      <c r="Q209" s="177"/>
      <c r="R209" s="178"/>
      <c r="S209" s="152"/>
      <c r="T209" s="152"/>
      <c r="U209" s="177"/>
    </row>
    <row r="210" spans="1:21" s="135" customFormat="1" ht="12.75">
      <c r="A210" s="150"/>
      <c r="B210" s="151"/>
      <c r="C210" s="240"/>
      <c r="D210" s="152"/>
      <c r="E210" s="152"/>
      <c r="F210" s="152"/>
      <c r="G210" s="152"/>
      <c r="H210" s="152"/>
      <c r="I210" s="152"/>
      <c r="J210" s="152"/>
      <c r="K210" s="152"/>
      <c r="L210" s="152"/>
      <c r="M210" s="177"/>
      <c r="N210" s="178"/>
      <c r="O210" s="152"/>
      <c r="P210" s="152"/>
      <c r="Q210" s="177"/>
      <c r="R210" s="178"/>
      <c r="S210" s="152"/>
      <c r="T210" s="152"/>
      <c r="U210" s="177"/>
    </row>
    <row r="211" spans="1:21" s="135" customFormat="1" ht="12.75">
      <c r="A211" s="150"/>
      <c r="B211" s="151"/>
      <c r="C211" s="240"/>
      <c r="D211" s="152"/>
      <c r="E211" s="152"/>
      <c r="F211" s="152"/>
      <c r="G211" s="152"/>
      <c r="H211" s="152"/>
      <c r="I211" s="152"/>
      <c r="J211" s="152"/>
      <c r="K211" s="152"/>
      <c r="L211" s="152"/>
      <c r="M211" s="177"/>
      <c r="N211" s="178"/>
      <c r="O211" s="152"/>
      <c r="P211" s="152"/>
      <c r="Q211" s="177"/>
      <c r="R211" s="178"/>
      <c r="S211" s="152"/>
      <c r="T211" s="152"/>
      <c r="U211" s="177"/>
    </row>
    <row r="212" spans="1:21" s="135" customFormat="1" ht="12.75">
      <c r="A212" s="150"/>
      <c r="B212" s="151"/>
      <c r="C212" s="240"/>
      <c r="D212" s="152"/>
      <c r="E212" s="152"/>
      <c r="F212" s="152"/>
      <c r="G212" s="152"/>
      <c r="H212" s="152"/>
      <c r="I212" s="152"/>
      <c r="J212" s="152"/>
      <c r="K212" s="152"/>
      <c r="L212" s="152"/>
      <c r="M212" s="177"/>
      <c r="N212" s="178"/>
      <c r="O212" s="152"/>
      <c r="P212" s="152"/>
      <c r="Q212" s="177"/>
      <c r="R212" s="178"/>
      <c r="S212" s="152"/>
      <c r="T212" s="152"/>
      <c r="U212" s="177"/>
    </row>
    <row r="213" spans="1:21" s="135" customFormat="1" ht="12.75">
      <c r="A213" s="150"/>
      <c r="B213" s="151"/>
      <c r="C213" s="240"/>
      <c r="D213" s="152"/>
      <c r="E213" s="152"/>
      <c r="F213" s="152"/>
      <c r="G213" s="152"/>
      <c r="H213" s="152"/>
      <c r="I213" s="152"/>
      <c r="J213" s="152"/>
      <c r="K213" s="152"/>
      <c r="L213" s="152"/>
      <c r="M213" s="177"/>
      <c r="N213" s="178"/>
      <c r="O213" s="152"/>
      <c r="P213" s="152"/>
      <c r="Q213" s="177"/>
      <c r="R213" s="178"/>
      <c r="S213" s="152"/>
      <c r="T213" s="152"/>
      <c r="U213" s="177"/>
    </row>
    <row r="214" spans="1:21" s="135" customFormat="1" ht="12.75">
      <c r="A214" s="150"/>
      <c r="B214" s="151"/>
      <c r="C214" s="240"/>
      <c r="D214" s="152"/>
      <c r="E214" s="152"/>
      <c r="F214" s="152"/>
      <c r="G214" s="152"/>
      <c r="H214" s="152"/>
      <c r="I214" s="152"/>
      <c r="J214" s="152"/>
      <c r="K214" s="152"/>
      <c r="L214" s="152"/>
      <c r="M214" s="177"/>
      <c r="N214" s="178"/>
      <c r="O214" s="152"/>
      <c r="P214" s="152"/>
      <c r="Q214" s="177"/>
      <c r="R214" s="178"/>
      <c r="S214" s="152"/>
      <c r="T214" s="152"/>
      <c r="U214" s="177"/>
    </row>
    <row r="215" spans="1:21" s="135" customFormat="1" ht="12.75">
      <c r="A215" s="150"/>
      <c r="B215" s="151"/>
      <c r="C215" s="240"/>
      <c r="D215" s="152"/>
      <c r="E215" s="152"/>
      <c r="F215" s="152"/>
      <c r="G215" s="152"/>
      <c r="H215" s="152"/>
      <c r="I215" s="152"/>
      <c r="J215" s="152"/>
      <c r="K215" s="152"/>
      <c r="L215" s="152"/>
      <c r="M215" s="177"/>
      <c r="N215" s="178"/>
      <c r="O215" s="152"/>
      <c r="P215" s="152"/>
      <c r="Q215" s="177"/>
      <c r="R215" s="178"/>
      <c r="S215" s="152"/>
      <c r="T215" s="152"/>
      <c r="U215" s="177"/>
    </row>
    <row r="216" spans="1:21" s="135" customFormat="1" ht="12.75">
      <c r="A216" s="150"/>
      <c r="B216" s="151"/>
      <c r="C216" s="240"/>
      <c r="D216" s="152"/>
      <c r="E216" s="152"/>
      <c r="F216" s="152"/>
      <c r="G216" s="152"/>
      <c r="H216" s="152"/>
      <c r="I216" s="152"/>
      <c r="J216" s="152"/>
      <c r="K216" s="152"/>
      <c r="L216" s="152"/>
      <c r="M216" s="177"/>
      <c r="N216" s="178"/>
      <c r="O216" s="152"/>
      <c r="P216" s="152"/>
      <c r="Q216" s="177"/>
      <c r="R216" s="178"/>
      <c r="S216" s="152"/>
      <c r="T216" s="152"/>
      <c r="U216" s="177"/>
    </row>
    <row r="217" spans="1:21" s="135" customFormat="1" ht="12.75">
      <c r="A217" s="150"/>
      <c r="B217" s="151"/>
      <c r="C217" s="240"/>
      <c r="D217" s="152"/>
      <c r="E217" s="152"/>
      <c r="F217" s="152"/>
      <c r="G217" s="152"/>
      <c r="H217" s="152"/>
      <c r="I217" s="152"/>
      <c r="J217" s="152"/>
      <c r="K217" s="152"/>
      <c r="L217" s="152"/>
      <c r="M217" s="177"/>
      <c r="N217" s="178"/>
      <c r="O217" s="152"/>
      <c r="P217" s="152"/>
      <c r="Q217" s="177"/>
      <c r="R217" s="178"/>
      <c r="S217" s="152"/>
      <c r="T217" s="152"/>
      <c r="U217" s="177"/>
    </row>
    <row r="218" spans="1:21" s="135" customFormat="1" ht="12.75">
      <c r="A218" s="150"/>
      <c r="B218" s="151"/>
      <c r="C218" s="240"/>
      <c r="D218" s="152"/>
      <c r="E218" s="152"/>
      <c r="F218" s="152"/>
      <c r="G218" s="152"/>
      <c r="H218" s="152"/>
      <c r="I218" s="152"/>
      <c r="J218" s="152"/>
      <c r="K218" s="152"/>
      <c r="L218" s="152"/>
      <c r="M218" s="177"/>
      <c r="N218" s="178"/>
      <c r="O218" s="152"/>
      <c r="P218" s="152"/>
      <c r="Q218" s="177"/>
      <c r="R218" s="178"/>
      <c r="S218" s="152"/>
      <c r="T218" s="152"/>
      <c r="U218" s="177"/>
    </row>
    <row r="219" spans="1:21" s="135" customFormat="1" ht="12.75">
      <c r="A219" s="150"/>
      <c r="B219" s="151"/>
      <c r="C219" s="240"/>
      <c r="D219" s="152"/>
      <c r="E219" s="152"/>
      <c r="F219" s="152"/>
      <c r="G219" s="152"/>
      <c r="H219" s="152"/>
      <c r="I219" s="152"/>
      <c r="J219" s="152"/>
      <c r="K219" s="152"/>
      <c r="L219" s="152"/>
      <c r="M219" s="177"/>
      <c r="N219" s="178"/>
      <c r="O219" s="152"/>
      <c r="P219" s="152"/>
      <c r="Q219" s="177"/>
      <c r="R219" s="178"/>
      <c r="S219" s="152"/>
      <c r="T219" s="152"/>
      <c r="U219" s="177"/>
    </row>
    <row r="220" spans="1:21" s="135" customFormat="1" ht="12.75">
      <c r="A220" s="150"/>
      <c r="B220" s="151"/>
      <c r="C220" s="240"/>
      <c r="D220" s="152"/>
      <c r="E220" s="152"/>
      <c r="F220" s="152"/>
      <c r="G220" s="152"/>
      <c r="H220" s="152"/>
      <c r="I220" s="152"/>
      <c r="J220" s="152"/>
      <c r="K220" s="152"/>
      <c r="L220" s="152"/>
      <c r="M220" s="177"/>
      <c r="N220" s="178"/>
      <c r="O220" s="152"/>
      <c r="P220" s="152"/>
      <c r="Q220" s="177"/>
      <c r="R220" s="178"/>
      <c r="S220" s="152"/>
      <c r="T220" s="152"/>
      <c r="U220" s="177"/>
    </row>
    <row r="221" spans="1:21" s="135" customFormat="1" ht="12.75">
      <c r="A221" s="150"/>
      <c r="B221" s="151"/>
      <c r="C221" s="240"/>
      <c r="D221" s="152"/>
      <c r="E221" s="152"/>
      <c r="F221" s="152"/>
      <c r="G221" s="152"/>
      <c r="H221" s="152"/>
      <c r="I221" s="152"/>
      <c r="J221" s="152"/>
      <c r="K221" s="152"/>
      <c r="L221" s="152"/>
      <c r="M221" s="177"/>
      <c r="N221" s="178"/>
      <c r="O221" s="152"/>
      <c r="P221" s="152"/>
      <c r="Q221" s="177"/>
      <c r="R221" s="178"/>
      <c r="S221" s="152"/>
      <c r="T221" s="152"/>
      <c r="U221" s="177"/>
    </row>
    <row r="222" spans="1:21" s="135" customFormat="1" ht="12.75">
      <c r="A222" s="150"/>
      <c r="B222" s="151"/>
      <c r="C222" s="240"/>
      <c r="D222" s="152"/>
      <c r="E222" s="152"/>
      <c r="F222" s="152"/>
      <c r="G222" s="152"/>
      <c r="H222" s="152"/>
      <c r="I222" s="152"/>
      <c r="J222" s="152"/>
      <c r="K222" s="152"/>
      <c r="L222" s="152"/>
      <c r="M222" s="177"/>
      <c r="N222" s="178"/>
      <c r="O222" s="152"/>
      <c r="P222" s="152"/>
      <c r="Q222" s="177"/>
      <c r="R222" s="178"/>
      <c r="S222" s="152"/>
      <c r="T222" s="152"/>
      <c r="U222" s="177"/>
    </row>
    <row r="223" spans="1:21" s="135" customFormat="1" ht="12.75">
      <c r="A223" s="150"/>
      <c r="B223" s="151"/>
      <c r="C223" s="240"/>
      <c r="D223" s="152"/>
      <c r="E223" s="152"/>
      <c r="F223" s="152"/>
      <c r="G223" s="152"/>
      <c r="H223" s="152"/>
      <c r="I223" s="152"/>
      <c r="J223" s="152"/>
      <c r="K223" s="152"/>
      <c r="L223" s="152"/>
      <c r="M223" s="177"/>
      <c r="N223" s="178"/>
      <c r="O223" s="152"/>
      <c r="P223" s="152"/>
      <c r="Q223" s="177"/>
      <c r="R223" s="178"/>
      <c r="S223" s="152"/>
      <c r="T223" s="152"/>
      <c r="U223" s="177"/>
    </row>
    <row r="224" spans="1:21" s="135" customFormat="1" ht="12.75">
      <c r="A224" s="150"/>
      <c r="B224" s="151"/>
      <c r="C224" s="240"/>
      <c r="D224" s="152"/>
      <c r="E224" s="152"/>
      <c r="F224" s="152"/>
      <c r="G224" s="152"/>
      <c r="H224" s="152"/>
      <c r="I224" s="152"/>
      <c r="J224" s="152"/>
      <c r="K224" s="152"/>
      <c r="L224" s="152"/>
      <c r="M224" s="177"/>
      <c r="N224" s="178"/>
      <c r="O224" s="152"/>
      <c r="P224" s="152"/>
      <c r="Q224" s="177"/>
      <c r="R224" s="178"/>
      <c r="S224" s="152"/>
      <c r="T224" s="152"/>
      <c r="U224" s="177"/>
    </row>
    <row r="225" spans="1:21" s="135" customFormat="1" ht="12.75">
      <c r="A225" s="150"/>
      <c r="B225" s="151"/>
      <c r="C225" s="240"/>
      <c r="D225" s="152"/>
      <c r="E225" s="152"/>
      <c r="F225" s="152"/>
      <c r="G225" s="152"/>
      <c r="H225" s="152"/>
      <c r="I225" s="152"/>
      <c r="J225" s="152"/>
      <c r="K225" s="152"/>
      <c r="L225" s="152"/>
      <c r="M225" s="177"/>
      <c r="N225" s="178"/>
      <c r="O225" s="152"/>
      <c r="P225" s="152"/>
      <c r="Q225" s="177"/>
      <c r="R225" s="178"/>
      <c r="S225" s="152"/>
      <c r="T225" s="152"/>
      <c r="U225" s="177"/>
    </row>
    <row r="226" spans="1:21" s="135" customFormat="1" ht="12.75">
      <c r="A226" s="150"/>
      <c r="B226" s="151"/>
      <c r="C226" s="240"/>
      <c r="D226" s="152"/>
      <c r="E226" s="152"/>
      <c r="F226" s="152"/>
      <c r="G226" s="152"/>
      <c r="H226" s="152"/>
      <c r="I226" s="152"/>
      <c r="J226" s="152"/>
      <c r="K226" s="152"/>
      <c r="L226" s="152"/>
      <c r="M226" s="177"/>
      <c r="N226" s="178"/>
      <c r="O226" s="152"/>
      <c r="P226" s="152"/>
      <c r="Q226" s="177"/>
      <c r="R226" s="178"/>
      <c r="S226" s="152"/>
      <c r="T226" s="152"/>
      <c r="U226" s="177"/>
    </row>
    <row r="227" spans="1:21" s="135" customFormat="1" ht="12.75">
      <c r="A227" s="150"/>
      <c r="B227" s="151"/>
      <c r="C227" s="240"/>
      <c r="D227" s="152"/>
      <c r="E227" s="152"/>
      <c r="F227" s="152"/>
      <c r="G227" s="152"/>
      <c r="H227" s="152"/>
      <c r="I227" s="152"/>
      <c r="J227" s="152"/>
      <c r="K227" s="152"/>
      <c r="L227" s="152"/>
      <c r="M227" s="177"/>
      <c r="N227" s="178"/>
      <c r="O227" s="152"/>
      <c r="P227" s="152"/>
      <c r="Q227" s="177"/>
      <c r="R227" s="178"/>
      <c r="S227" s="152"/>
      <c r="T227" s="152"/>
      <c r="U227" s="177"/>
    </row>
    <row r="228" spans="1:21" s="135" customFormat="1" ht="12.75">
      <c r="A228" s="150"/>
      <c r="B228" s="151"/>
      <c r="C228" s="240"/>
      <c r="D228" s="152"/>
      <c r="E228" s="152"/>
      <c r="F228" s="152"/>
      <c r="G228" s="152"/>
      <c r="H228" s="152"/>
      <c r="I228" s="152"/>
      <c r="J228" s="152"/>
      <c r="K228" s="152"/>
      <c r="L228" s="152"/>
      <c r="M228" s="177"/>
      <c r="N228" s="178"/>
      <c r="O228" s="152"/>
      <c r="P228" s="152"/>
      <c r="Q228" s="177"/>
      <c r="R228" s="178"/>
      <c r="S228" s="152"/>
      <c r="T228" s="152"/>
      <c r="U228" s="177"/>
    </row>
    <row r="229" spans="1:21" s="135" customFormat="1" ht="12.75">
      <c r="A229" s="150"/>
      <c r="B229" s="151"/>
      <c r="C229" s="240"/>
      <c r="D229" s="152"/>
      <c r="E229" s="152"/>
      <c r="F229" s="152"/>
      <c r="G229" s="152"/>
      <c r="H229" s="152"/>
      <c r="I229" s="152"/>
      <c r="J229" s="152"/>
      <c r="K229" s="152"/>
      <c r="L229" s="152"/>
      <c r="M229" s="177"/>
      <c r="N229" s="178"/>
      <c r="O229" s="152"/>
      <c r="P229" s="152"/>
      <c r="Q229" s="177"/>
      <c r="R229" s="178"/>
      <c r="S229" s="152"/>
      <c r="T229" s="152"/>
      <c r="U229" s="177"/>
    </row>
    <row r="230" spans="1:21" s="135" customFormat="1" ht="12.75">
      <c r="A230" s="150"/>
      <c r="B230" s="151"/>
      <c r="C230" s="240"/>
      <c r="D230" s="152"/>
      <c r="E230" s="152"/>
      <c r="F230" s="152"/>
      <c r="G230" s="152"/>
      <c r="H230" s="152"/>
      <c r="I230" s="152"/>
      <c r="J230" s="152"/>
      <c r="K230" s="152"/>
      <c r="L230" s="152"/>
      <c r="M230" s="177"/>
      <c r="N230" s="178"/>
      <c r="O230" s="152"/>
      <c r="P230" s="152"/>
      <c r="Q230" s="177"/>
      <c r="R230" s="178"/>
      <c r="S230" s="152"/>
      <c r="T230" s="152"/>
      <c r="U230" s="177"/>
    </row>
    <row r="231" spans="1:21" s="135" customFormat="1" ht="12.75">
      <c r="A231" s="150"/>
      <c r="B231" s="151"/>
      <c r="C231" s="240"/>
      <c r="D231" s="152"/>
      <c r="E231" s="152"/>
      <c r="F231" s="152"/>
      <c r="G231" s="152"/>
      <c r="H231" s="152"/>
      <c r="I231" s="152"/>
      <c r="J231" s="152"/>
      <c r="K231" s="152"/>
      <c r="L231" s="152"/>
      <c r="M231" s="177"/>
      <c r="N231" s="178"/>
      <c r="O231" s="152"/>
      <c r="P231" s="152"/>
      <c r="Q231" s="177"/>
      <c r="R231" s="178"/>
      <c r="S231" s="152"/>
      <c r="T231" s="152"/>
      <c r="U231" s="177"/>
    </row>
    <row r="232" spans="1:21" s="135" customFormat="1" ht="12.75">
      <c r="A232" s="150"/>
      <c r="B232" s="151"/>
      <c r="C232" s="240"/>
      <c r="D232" s="152"/>
      <c r="E232" s="152"/>
      <c r="F232" s="152"/>
      <c r="G232" s="152"/>
      <c r="H232" s="152"/>
      <c r="I232" s="152"/>
      <c r="J232" s="152"/>
      <c r="K232" s="152"/>
      <c r="L232" s="152"/>
      <c r="M232" s="177"/>
      <c r="N232" s="178"/>
      <c r="O232" s="152"/>
      <c r="P232" s="152"/>
      <c r="Q232" s="177"/>
      <c r="R232" s="178"/>
      <c r="S232" s="152"/>
      <c r="T232" s="152"/>
      <c r="U232" s="177"/>
    </row>
    <row r="233" spans="1:21" s="135" customFormat="1" ht="12.75">
      <c r="A233" s="150"/>
      <c r="B233" s="151"/>
      <c r="C233" s="240"/>
      <c r="D233" s="152"/>
      <c r="E233" s="152"/>
      <c r="F233" s="152"/>
      <c r="G233" s="152"/>
      <c r="H233" s="152"/>
      <c r="I233" s="152"/>
      <c r="J233" s="152"/>
      <c r="K233" s="152"/>
      <c r="L233" s="152"/>
      <c r="M233" s="177"/>
      <c r="N233" s="178"/>
      <c r="O233" s="152"/>
      <c r="P233" s="152"/>
      <c r="Q233" s="177"/>
      <c r="R233" s="178"/>
      <c r="S233" s="152"/>
      <c r="T233" s="152"/>
      <c r="U233" s="177"/>
    </row>
    <row r="234" spans="1:21" s="135" customFormat="1" ht="12.75">
      <c r="A234" s="150"/>
      <c r="B234" s="151"/>
      <c r="C234" s="240"/>
      <c r="D234" s="152"/>
      <c r="E234" s="152"/>
      <c r="F234" s="152"/>
      <c r="G234" s="152"/>
      <c r="H234" s="152"/>
      <c r="I234" s="152"/>
      <c r="J234" s="152"/>
      <c r="K234" s="152"/>
      <c r="L234" s="152"/>
      <c r="M234" s="177"/>
      <c r="N234" s="178"/>
      <c r="O234" s="152"/>
      <c r="P234" s="152"/>
      <c r="Q234" s="177"/>
      <c r="R234" s="178"/>
      <c r="S234" s="152"/>
      <c r="T234" s="152"/>
      <c r="U234" s="177"/>
    </row>
    <row r="235" spans="1:21" s="135" customFormat="1" ht="12.75">
      <c r="A235" s="150"/>
      <c r="B235" s="151"/>
      <c r="C235" s="240"/>
      <c r="D235" s="152"/>
      <c r="E235" s="152"/>
      <c r="F235" s="152"/>
      <c r="G235" s="152"/>
      <c r="H235" s="152"/>
      <c r="I235" s="152"/>
      <c r="J235" s="152"/>
      <c r="K235" s="152"/>
      <c r="L235" s="152"/>
      <c r="M235" s="177"/>
      <c r="N235" s="178"/>
      <c r="O235" s="152"/>
      <c r="P235" s="152"/>
      <c r="Q235" s="177"/>
      <c r="R235" s="178"/>
      <c r="S235" s="152"/>
      <c r="T235" s="152"/>
      <c r="U235" s="177"/>
    </row>
    <row r="236" spans="1:21" s="135" customFormat="1" ht="12.75">
      <c r="A236" s="150"/>
      <c r="B236" s="151"/>
      <c r="C236" s="240"/>
      <c r="D236" s="152"/>
      <c r="E236" s="152"/>
      <c r="F236" s="152"/>
      <c r="G236" s="152"/>
      <c r="H236" s="152"/>
      <c r="I236" s="152"/>
      <c r="J236" s="152"/>
      <c r="K236" s="152"/>
      <c r="L236" s="152"/>
      <c r="M236" s="177"/>
      <c r="N236" s="178"/>
      <c r="O236" s="152"/>
      <c r="P236" s="152"/>
      <c r="Q236" s="177"/>
      <c r="R236" s="178"/>
      <c r="S236" s="152"/>
      <c r="T236" s="152"/>
      <c r="U236" s="177"/>
    </row>
    <row r="237" spans="1:21" s="135" customFormat="1" ht="12.75">
      <c r="A237" s="150"/>
      <c r="B237" s="151"/>
      <c r="C237" s="240"/>
      <c r="D237" s="152"/>
      <c r="E237" s="152"/>
      <c r="F237" s="152"/>
      <c r="G237" s="152"/>
      <c r="H237" s="152"/>
      <c r="I237" s="152"/>
      <c r="J237" s="152"/>
      <c r="K237" s="152"/>
      <c r="L237" s="152"/>
      <c r="M237" s="177"/>
      <c r="N237" s="178"/>
      <c r="O237" s="152"/>
      <c r="P237" s="152"/>
      <c r="Q237" s="177"/>
      <c r="R237" s="178"/>
      <c r="S237" s="152"/>
      <c r="T237" s="152"/>
      <c r="U237" s="177"/>
    </row>
    <row r="238" spans="1:21" s="135" customFormat="1" ht="12.75">
      <c r="A238" s="150"/>
      <c r="B238" s="151"/>
      <c r="C238" s="240"/>
      <c r="D238" s="152"/>
      <c r="E238" s="152"/>
      <c r="F238" s="152"/>
      <c r="G238" s="152"/>
      <c r="H238" s="152"/>
      <c r="I238" s="152"/>
      <c r="J238" s="152"/>
      <c r="K238" s="152"/>
      <c r="L238" s="152"/>
      <c r="M238" s="177"/>
      <c r="N238" s="178"/>
      <c r="O238" s="152"/>
      <c r="P238" s="152"/>
      <c r="Q238" s="177"/>
      <c r="R238" s="178"/>
      <c r="S238" s="152"/>
      <c r="T238" s="152"/>
      <c r="U238" s="177"/>
    </row>
    <row r="239" spans="1:21" s="135" customFormat="1" ht="12.75">
      <c r="A239" s="150"/>
      <c r="B239" s="151"/>
      <c r="C239" s="240"/>
      <c r="D239" s="152"/>
      <c r="E239" s="152"/>
      <c r="F239" s="152"/>
      <c r="G239" s="152"/>
      <c r="H239" s="152"/>
      <c r="I239" s="152"/>
      <c r="J239" s="152"/>
      <c r="K239" s="152"/>
      <c r="L239" s="152"/>
      <c r="M239" s="177"/>
      <c r="N239" s="178"/>
      <c r="O239" s="152"/>
      <c r="P239" s="152"/>
      <c r="Q239" s="177"/>
      <c r="R239" s="178"/>
      <c r="S239" s="152"/>
      <c r="T239" s="152"/>
      <c r="U239" s="177"/>
    </row>
    <row r="240" spans="1:21" s="135" customFormat="1" ht="12.75">
      <c r="A240" s="150"/>
      <c r="B240" s="151"/>
      <c r="C240" s="240"/>
      <c r="D240" s="152"/>
      <c r="E240" s="152"/>
      <c r="F240" s="152"/>
      <c r="G240" s="152"/>
      <c r="H240" s="152"/>
      <c r="I240" s="152"/>
      <c r="J240" s="152"/>
      <c r="K240" s="152"/>
      <c r="L240" s="152"/>
      <c r="M240" s="177"/>
      <c r="N240" s="178"/>
      <c r="O240" s="152"/>
      <c r="P240" s="152"/>
      <c r="Q240" s="177"/>
      <c r="R240" s="178"/>
      <c r="S240" s="152"/>
      <c r="T240" s="152"/>
      <c r="U240" s="177"/>
    </row>
    <row r="241" spans="1:21" s="135" customFormat="1" ht="12.75">
      <c r="A241" s="150"/>
      <c r="B241" s="151"/>
      <c r="C241" s="240"/>
      <c r="D241" s="152"/>
      <c r="E241" s="152"/>
      <c r="F241" s="152"/>
      <c r="G241" s="152"/>
      <c r="H241" s="152"/>
      <c r="I241" s="152"/>
      <c r="J241" s="152"/>
      <c r="K241" s="152"/>
      <c r="L241" s="152"/>
      <c r="M241" s="177"/>
      <c r="N241" s="178"/>
      <c r="O241" s="152"/>
      <c r="P241" s="152"/>
      <c r="Q241" s="177"/>
      <c r="R241" s="178"/>
      <c r="S241" s="152"/>
      <c r="T241" s="152"/>
      <c r="U241" s="177"/>
    </row>
    <row r="242" spans="1:21" s="135" customFormat="1" ht="12.75">
      <c r="A242" s="150"/>
      <c r="B242" s="151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77"/>
      <c r="N242" s="178"/>
      <c r="O242" s="152"/>
      <c r="P242" s="152"/>
      <c r="Q242" s="177"/>
      <c r="R242" s="178"/>
      <c r="S242" s="152"/>
      <c r="T242" s="152"/>
      <c r="U242" s="177"/>
    </row>
    <row r="243" spans="1:21" s="135" customFormat="1" ht="12.75">
      <c r="A243" s="150"/>
      <c r="B243" s="151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77"/>
      <c r="N243" s="178"/>
      <c r="O243" s="152"/>
      <c r="P243" s="152"/>
      <c r="Q243" s="177"/>
      <c r="R243" s="178"/>
      <c r="S243" s="152"/>
      <c r="T243" s="152"/>
      <c r="U243" s="177"/>
    </row>
    <row r="244" spans="1:21" s="135" customFormat="1" ht="12.75">
      <c r="A244" s="150"/>
      <c r="B244" s="151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77"/>
      <c r="N244" s="178"/>
      <c r="O244" s="152"/>
      <c r="P244" s="152"/>
      <c r="Q244" s="177"/>
      <c r="R244" s="178"/>
      <c r="S244" s="152"/>
      <c r="T244" s="152"/>
      <c r="U244" s="177"/>
    </row>
    <row r="245" spans="1:21" s="135" customFormat="1" ht="12.75">
      <c r="A245" s="150"/>
      <c r="B245" s="151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77"/>
      <c r="N245" s="178"/>
      <c r="O245" s="152"/>
      <c r="P245" s="152"/>
      <c r="Q245" s="177"/>
      <c r="R245" s="178"/>
      <c r="S245" s="152"/>
      <c r="T245" s="152"/>
      <c r="U245" s="177"/>
    </row>
    <row r="246" spans="1:21" s="135" customFormat="1" ht="12.75">
      <c r="A246" s="150"/>
      <c r="B246" s="151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77"/>
      <c r="N246" s="178"/>
      <c r="O246" s="152"/>
      <c r="P246" s="152"/>
      <c r="Q246" s="177"/>
      <c r="R246" s="178"/>
      <c r="S246" s="152"/>
      <c r="T246" s="152"/>
      <c r="U246" s="177"/>
    </row>
    <row r="247" spans="1:21" s="135" customFormat="1" ht="12.75">
      <c r="A247" s="150"/>
      <c r="B247" s="151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77"/>
      <c r="N247" s="178"/>
      <c r="O247" s="152"/>
      <c r="P247" s="152"/>
      <c r="Q247" s="177"/>
      <c r="R247" s="178"/>
      <c r="S247" s="152"/>
      <c r="T247" s="152"/>
      <c r="U247" s="177"/>
    </row>
    <row r="248" spans="1:21" s="135" customFormat="1" ht="12.75">
      <c r="A248" s="150"/>
      <c r="B248" s="151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77"/>
      <c r="N248" s="178"/>
      <c r="O248" s="152"/>
      <c r="P248" s="152"/>
      <c r="Q248" s="177"/>
      <c r="R248" s="178"/>
      <c r="S248" s="152"/>
      <c r="T248" s="152"/>
      <c r="U248" s="177"/>
    </row>
    <row r="249" spans="1:21" s="135" customFormat="1" ht="12.75">
      <c r="A249" s="150"/>
      <c r="B249" s="151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77"/>
      <c r="N249" s="178"/>
      <c r="O249" s="152"/>
      <c r="P249" s="152"/>
      <c r="Q249" s="177"/>
      <c r="R249" s="178"/>
      <c r="S249" s="152"/>
      <c r="T249" s="152"/>
      <c r="U249" s="177"/>
    </row>
    <row r="250" spans="1:21" s="135" customFormat="1" ht="12.75">
      <c r="A250" s="150"/>
      <c r="B250" s="151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77"/>
      <c r="N250" s="178"/>
      <c r="O250" s="152"/>
      <c r="P250" s="152"/>
      <c r="Q250" s="177"/>
      <c r="R250" s="178"/>
      <c r="S250" s="152"/>
      <c r="T250" s="152"/>
      <c r="U250" s="177"/>
    </row>
    <row r="251" spans="1:21" s="135" customFormat="1" ht="12.75">
      <c r="A251" s="150"/>
      <c r="B251" s="151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77"/>
      <c r="N251" s="178"/>
      <c r="O251" s="152"/>
      <c r="P251" s="152"/>
      <c r="Q251" s="177"/>
      <c r="R251" s="178"/>
      <c r="S251" s="152"/>
      <c r="T251" s="152"/>
      <c r="U251" s="177"/>
    </row>
    <row r="252" spans="1:21" s="135" customFormat="1" ht="12.75">
      <c r="A252" s="150"/>
      <c r="B252" s="151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77"/>
      <c r="N252" s="178"/>
      <c r="O252" s="152"/>
      <c r="P252" s="152"/>
      <c r="Q252" s="177"/>
      <c r="R252" s="178"/>
      <c r="S252" s="152"/>
      <c r="T252" s="152"/>
      <c r="U252" s="177"/>
    </row>
    <row r="253" spans="1:21" s="135" customFormat="1" ht="12.75">
      <c r="A253" s="150"/>
      <c r="B253" s="151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77"/>
      <c r="N253" s="178"/>
      <c r="O253" s="152"/>
      <c r="P253" s="152"/>
      <c r="Q253" s="177"/>
      <c r="R253" s="178"/>
      <c r="S253" s="152"/>
      <c r="T253" s="152"/>
      <c r="U253" s="177"/>
    </row>
    <row r="254" spans="1:21" s="135" customFormat="1" ht="12.75">
      <c r="A254" s="150"/>
      <c r="B254" s="151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77"/>
      <c r="N254" s="178"/>
      <c r="O254" s="152"/>
      <c r="P254" s="152"/>
      <c r="Q254" s="177"/>
      <c r="R254" s="178"/>
      <c r="S254" s="152"/>
      <c r="T254" s="152"/>
      <c r="U254" s="177"/>
    </row>
    <row r="255" spans="1:21" s="135" customFormat="1" ht="12.75">
      <c r="A255" s="150"/>
      <c r="B255" s="151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77"/>
      <c r="N255" s="178"/>
      <c r="O255" s="152"/>
      <c r="P255" s="152"/>
      <c r="Q255" s="177"/>
      <c r="R255" s="178"/>
      <c r="S255" s="152"/>
      <c r="T255" s="152"/>
      <c r="U255" s="177"/>
    </row>
    <row r="256" spans="1:21" s="135" customFormat="1" ht="12.75">
      <c r="A256" s="150"/>
      <c r="B256" s="151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77"/>
      <c r="N256" s="178"/>
      <c r="O256" s="152"/>
      <c r="P256" s="152"/>
      <c r="Q256" s="177"/>
      <c r="R256" s="178"/>
      <c r="S256" s="152"/>
      <c r="T256" s="152"/>
      <c r="U256" s="177"/>
    </row>
    <row r="257" spans="1:21" s="135" customFormat="1" ht="12.75">
      <c r="A257" s="150"/>
      <c r="B257" s="151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77"/>
      <c r="N257" s="178"/>
      <c r="O257" s="152"/>
      <c r="P257" s="152"/>
      <c r="Q257" s="177"/>
      <c r="R257" s="178"/>
      <c r="S257" s="152"/>
      <c r="T257" s="152"/>
      <c r="U257" s="177"/>
    </row>
    <row r="258" spans="1:21" s="135" customFormat="1" ht="12.75">
      <c r="A258" s="150"/>
      <c r="B258" s="151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77"/>
      <c r="N258" s="178"/>
      <c r="O258" s="152"/>
      <c r="P258" s="152"/>
      <c r="Q258" s="177"/>
      <c r="R258" s="178"/>
      <c r="S258" s="152"/>
      <c r="T258" s="152"/>
      <c r="U258" s="177"/>
    </row>
    <row r="259" spans="1:21" s="135" customFormat="1" ht="12.75">
      <c r="A259" s="150"/>
      <c r="B259" s="151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77"/>
      <c r="N259" s="178"/>
      <c r="O259" s="152"/>
      <c r="P259" s="152"/>
      <c r="Q259" s="177"/>
      <c r="R259" s="178"/>
      <c r="S259" s="152"/>
      <c r="T259" s="152"/>
      <c r="U259" s="177"/>
    </row>
    <row r="260" spans="1:21" s="135" customFormat="1" ht="12.75">
      <c r="A260" s="150"/>
      <c r="B260" s="151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  <c r="M260" s="177"/>
      <c r="N260" s="178"/>
      <c r="O260" s="152"/>
      <c r="P260" s="152"/>
      <c r="Q260" s="177"/>
      <c r="R260" s="178"/>
      <c r="S260" s="152"/>
      <c r="T260" s="152"/>
      <c r="U260" s="177"/>
    </row>
    <row r="261" spans="1:21" s="135" customFormat="1" ht="12.75">
      <c r="A261" s="150"/>
      <c r="B261" s="151"/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  <c r="M261" s="177"/>
      <c r="N261" s="178"/>
      <c r="O261" s="152"/>
      <c r="P261" s="152"/>
      <c r="Q261" s="177"/>
      <c r="R261" s="178"/>
      <c r="S261" s="152"/>
      <c r="T261" s="152"/>
      <c r="U261" s="177"/>
    </row>
    <row r="262" spans="1:21" s="135" customFormat="1" ht="12.75">
      <c r="A262" s="150"/>
      <c r="B262" s="151"/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  <c r="M262" s="177"/>
      <c r="N262" s="178"/>
      <c r="O262" s="152"/>
      <c r="P262" s="152"/>
      <c r="Q262" s="177"/>
      <c r="R262" s="178"/>
      <c r="S262" s="152"/>
      <c r="T262" s="152"/>
      <c r="U262" s="177"/>
    </row>
    <row r="263" spans="1:21" s="135" customFormat="1" ht="12.75">
      <c r="A263" s="150"/>
      <c r="B263" s="151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  <c r="M263" s="177"/>
      <c r="N263" s="178"/>
      <c r="O263" s="152"/>
      <c r="P263" s="152"/>
      <c r="Q263" s="177"/>
      <c r="R263" s="178"/>
      <c r="S263" s="152"/>
      <c r="T263" s="152"/>
      <c r="U263" s="177"/>
    </row>
    <row r="264" spans="1:21" s="135" customFormat="1" ht="12.75">
      <c r="A264" s="150"/>
      <c r="B264" s="151"/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  <c r="M264" s="177"/>
      <c r="N264" s="178"/>
      <c r="O264" s="152"/>
      <c r="P264" s="152"/>
      <c r="Q264" s="177"/>
      <c r="R264" s="178"/>
      <c r="S264" s="152"/>
      <c r="T264" s="152"/>
      <c r="U264" s="177"/>
    </row>
    <row r="265" spans="1:21" s="135" customFormat="1" ht="12.75">
      <c r="A265" s="150"/>
      <c r="B265" s="151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77"/>
      <c r="N265" s="178"/>
      <c r="O265" s="152"/>
      <c r="P265" s="152"/>
      <c r="Q265" s="177"/>
      <c r="R265" s="178"/>
      <c r="S265" s="152"/>
      <c r="T265" s="152"/>
      <c r="U265" s="177"/>
    </row>
    <row r="266" spans="1:21" s="135" customFormat="1" ht="12.75">
      <c r="A266" s="150"/>
      <c r="B266" s="151"/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  <c r="M266" s="177"/>
      <c r="N266" s="178"/>
      <c r="O266" s="152"/>
      <c r="P266" s="152"/>
      <c r="Q266" s="177"/>
      <c r="R266" s="178"/>
      <c r="S266" s="152"/>
      <c r="T266" s="152"/>
      <c r="U266" s="177"/>
    </row>
    <row r="267" spans="1:21" s="135" customFormat="1" ht="12.75">
      <c r="A267" s="150"/>
      <c r="B267" s="151"/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  <c r="M267" s="177"/>
      <c r="N267" s="178"/>
      <c r="O267" s="152"/>
      <c r="P267" s="152"/>
      <c r="Q267" s="177"/>
      <c r="R267" s="178"/>
      <c r="S267" s="152"/>
      <c r="T267" s="152"/>
      <c r="U267" s="177"/>
    </row>
    <row r="268" spans="1:21" s="135" customFormat="1" ht="12.75">
      <c r="A268" s="150"/>
      <c r="B268" s="151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  <c r="M268" s="177"/>
      <c r="N268" s="178"/>
      <c r="O268" s="152"/>
      <c r="P268" s="152"/>
      <c r="Q268" s="177"/>
      <c r="R268" s="178"/>
      <c r="S268" s="152"/>
      <c r="T268" s="152"/>
      <c r="U268" s="177"/>
    </row>
    <row r="269" spans="1:21" s="135" customFormat="1" ht="12.75">
      <c r="A269" s="150"/>
      <c r="B269" s="151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77"/>
      <c r="N269" s="178"/>
      <c r="O269" s="152"/>
      <c r="P269" s="152"/>
      <c r="Q269" s="177"/>
      <c r="R269" s="178"/>
      <c r="S269" s="152"/>
      <c r="T269" s="152"/>
      <c r="U269" s="177"/>
    </row>
    <row r="270" spans="1:21" s="135" customFormat="1" ht="12.75">
      <c r="A270" s="150"/>
      <c r="B270" s="151"/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  <c r="M270" s="177"/>
      <c r="N270" s="178"/>
      <c r="O270" s="152"/>
      <c r="P270" s="152"/>
      <c r="Q270" s="177"/>
      <c r="R270" s="178"/>
      <c r="S270" s="152"/>
      <c r="T270" s="152"/>
      <c r="U270" s="177"/>
    </row>
    <row r="271" spans="1:21" s="135" customFormat="1" ht="12.75">
      <c r="A271" s="150"/>
      <c r="B271" s="151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77"/>
      <c r="N271" s="178"/>
      <c r="O271" s="152"/>
      <c r="P271" s="152"/>
      <c r="Q271" s="177"/>
      <c r="R271" s="178"/>
      <c r="S271" s="152"/>
      <c r="T271" s="152"/>
      <c r="U271" s="177"/>
    </row>
    <row r="272" spans="1:21" s="135" customFormat="1" ht="12.75">
      <c r="A272" s="150"/>
      <c r="B272" s="151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77"/>
      <c r="N272" s="178"/>
      <c r="O272" s="152"/>
      <c r="P272" s="152"/>
      <c r="Q272" s="177"/>
      <c r="R272" s="178"/>
      <c r="S272" s="152"/>
      <c r="T272" s="152"/>
      <c r="U272" s="177"/>
    </row>
    <row r="273" spans="1:21" s="135" customFormat="1" ht="12.75">
      <c r="A273" s="150"/>
      <c r="B273" s="151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  <c r="M273" s="177"/>
      <c r="N273" s="178"/>
      <c r="O273" s="152"/>
      <c r="P273" s="152"/>
      <c r="Q273" s="177"/>
      <c r="R273" s="178"/>
      <c r="S273" s="152"/>
      <c r="T273" s="152"/>
      <c r="U273" s="177"/>
    </row>
    <row r="274" spans="1:21" s="135" customFormat="1" ht="12.75">
      <c r="A274" s="150"/>
      <c r="B274" s="151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77"/>
      <c r="N274" s="178"/>
      <c r="O274" s="152"/>
      <c r="P274" s="152"/>
      <c r="Q274" s="177"/>
      <c r="R274" s="178"/>
      <c r="S274" s="152"/>
      <c r="T274" s="152"/>
      <c r="U274" s="177"/>
    </row>
    <row r="275" spans="1:21" s="135" customFormat="1" ht="12.75">
      <c r="A275" s="150"/>
      <c r="B275" s="151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177"/>
      <c r="N275" s="178"/>
      <c r="O275" s="152"/>
      <c r="P275" s="152"/>
      <c r="Q275" s="177"/>
      <c r="R275" s="178"/>
      <c r="S275" s="152"/>
      <c r="T275" s="152"/>
      <c r="U275" s="177"/>
    </row>
    <row r="276" spans="1:21" s="135" customFormat="1" ht="12.75">
      <c r="A276" s="150"/>
      <c r="B276" s="151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77"/>
      <c r="N276" s="178"/>
      <c r="O276" s="152"/>
      <c r="P276" s="152"/>
      <c r="Q276" s="177"/>
      <c r="R276" s="178"/>
      <c r="S276" s="152"/>
      <c r="T276" s="152"/>
      <c r="U276" s="177"/>
    </row>
    <row r="277" spans="1:21" s="135" customFormat="1" ht="12.75">
      <c r="A277" s="150"/>
      <c r="B277" s="151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77"/>
      <c r="N277" s="178"/>
      <c r="O277" s="152"/>
      <c r="P277" s="152"/>
      <c r="Q277" s="177"/>
      <c r="R277" s="178"/>
      <c r="S277" s="152"/>
      <c r="T277" s="152"/>
      <c r="U277" s="177"/>
    </row>
    <row r="278" spans="1:21" s="135" customFormat="1" ht="12.75">
      <c r="A278" s="150"/>
      <c r="B278" s="151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77"/>
      <c r="N278" s="178"/>
      <c r="O278" s="152"/>
      <c r="P278" s="152"/>
      <c r="Q278" s="177"/>
      <c r="R278" s="178"/>
      <c r="S278" s="152"/>
      <c r="T278" s="152"/>
      <c r="U278" s="177"/>
    </row>
    <row r="279" spans="1:21" s="135" customFormat="1" ht="12.75">
      <c r="A279" s="150"/>
      <c r="B279" s="151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77"/>
      <c r="N279" s="178"/>
      <c r="O279" s="152"/>
      <c r="P279" s="152"/>
      <c r="Q279" s="177"/>
      <c r="R279" s="178"/>
      <c r="S279" s="152"/>
      <c r="T279" s="152"/>
      <c r="U279" s="177"/>
    </row>
    <row r="280" spans="1:21" s="135" customFormat="1" ht="12.75">
      <c r="A280" s="150"/>
      <c r="B280" s="151"/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77"/>
      <c r="N280" s="178"/>
      <c r="O280" s="152"/>
      <c r="P280" s="152"/>
      <c r="Q280" s="177"/>
      <c r="R280" s="178"/>
      <c r="S280" s="152"/>
      <c r="T280" s="152"/>
      <c r="U280" s="177"/>
    </row>
    <row r="281" spans="1:21" s="135" customFormat="1" ht="12.75">
      <c r="A281" s="150"/>
      <c r="B281" s="151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77"/>
      <c r="N281" s="178"/>
      <c r="O281" s="152"/>
      <c r="P281" s="152"/>
      <c r="Q281" s="177"/>
      <c r="R281" s="178"/>
      <c r="S281" s="152"/>
      <c r="T281" s="152"/>
      <c r="U281" s="177"/>
    </row>
    <row r="282" spans="1:21" s="135" customFormat="1" ht="12.75">
      <c r="A282" s="150"/>
      <c r="B282" s="151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77"/>
      <c r="N282" s="178"/>
      <c r="O282" s="152"/>
      <c r="P282" s="152"/>
      <c r="Q282" s="177"/>
      <c r="R282" s="178"/>
      <c r="S282" s="152"/>
      <c r="T282" s="152"/>
      <c r="U282" s="177"/>
    </row>
    <row r="283" spans="1:21" s="135" customFormat="1" ht="12.75">
      <c r="A283" s="150"/>
      <c r="B283" s="151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77"/>
      <c r="N283" s="178"/>
      <c r="O283" s="152"/>
      <c r="P283" s="152"/>
      <c r="Q283" s="177"/>
      <c r="R283" s="178"/>
      <c r="S283" s="152"/>
      <c r="T283" s="152"/>
      <c r="U283" s="177"/>
    </row>
    <row r="284" spans="1:21" s="135" customFormat="1" ht="12.75">
      <c r="A284" s="150"/>
      <c r="B284" s="151"/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  <c r="M284" s="177"/>
      <c r="N284" s="178"/>
      <c r="O284" s="152"/>
      <c r="P284" s="152"/>
      <c r="Q284" s="177"/>
      <c r="R284" s="178"/>
      <c r="S284" s="152"/>
      <c r="T284" s="152"/>
      <c r="U284" s="177"/>
    </row>
    <row r="285" spans="1:21" s="135" customFormat="1" ht="12.75">
      <c r="A285" s="150"/>
      <c r="B285" s="151"/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  <c r="M285" s="177"/>
      <c r="N285" s="178"/>
      <c r="O285" s="152"/>
      <c r="P285" s="152"/>
      <c r="Q285" s="177"/>
      <c r="R285" s="178"/>
      <c r="S285" s="152"/>
      <c r="T285" s="152"/>
      <c r="U285" s="177"/>
    </row>
    <row r="286" spans="1:21" s="135" customFormat="1" ht="12.75">
      <c r="A286" s="150"/>
      <c r="B286" s="151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77"/>
      <c r="N286" s="178"/>
      <c r="O286" s="152"/>
      <c r="P286" s="152"/>
      <c r="Q286" s="177"/>
      <c r="R286" s="178"/>
      <c r="S286" s="152"/>
      <c r="T286" s="152"/>
      <c r="U286" s="177"/>
    </row>
    <row r="287" spans="1:21" s="135" customFormat="1" ht="12.75">
      <c r="A287" s="150"/>
      <c r="B287" s="151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77"/>
      <c r="N287" s="178"/>
      <c r="O287" s="152"/>
      <c r="P287" s="152"/>
      <c r="Q287" s="177"/>
      <c r="R287" s="178"/>
      <c r="S287" s="152"/>
      <c r="T287" s="152"/>
      <c r="U287" s="177"/>
    </row>
    <row r="288" spans="1:21" s="135" customFormat="1" ht="12.75">
      <c r="A288" s="150"/>
      <c r="B288" s="151"/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  <c r="M288" s="177"/>
      <c r="N288" s="178"/>
      <c r="O288" s="152"/>
      <c r="P288" s="152"/>
      <c r="Q288" s="177"/>
      <c r="R288" s="178"/>
      <c r="S288" s="152"/>
      <c r="T288" s="152"/>
      <c r="U288" s="177"/>
    </row>
    <row r="289" spans="1:21" s="135" customFormat="1" ht="12.75">
      <c r="A289" s="150"/>
      <c r="B289" s="151"/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  <c r="M289" s="177"/>
      <c r="N289" s="178"/>
      <c r="O289" s="152"/>
      <c r="P289" s="152"/>
      <c r="Q289" s="177"/>
      <c r="R289" s="178"/>
      <c r="S289" s="152"/>
      <c r="T289" s="152"/>
      <c r="U289" s="177"/>
    </row>
    <row r="290" spans="1:21" s="135" customFormat="1" ht="12.75">
      <c r="A290" s="150"/>
      <c r="B290" s="151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77"/>
      <c r="N290" s="178"/>
      <c r="O290" s="152"/>
      <c r="P290" s="152"/>
      <c r="Q290" s="177"/>
      <c r="R290" s="178"/>
      <c r="S290" s="152"/>
      <c r="T290" s="152"/>
      <c r="U290" s="177"/>
    </row>
    <row r="291" spans="1:21" s="135" customFormat="1" ht="12.75">
      <c r="A291" s="150"/>
      <c r="B291" s="151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77"/>
      <c r="N291" s="178"/>
      <c r="O291" s="152"/>
      <c r="P291" s="152"/>
      <c r="Q291" s="177"/>
      <c r="R291" s="178"/>
      <c r="S291" s="152"/>
      <c r="T291" s="152"/>
      <c r="U291" s="177"/>
    </row>
    <row r="292" spans="1:21" s="135" customFormat="1" ht="12.75">
      <c r="A292" s="150"/>
      <c r="B292" s="151"/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77"/>
      <c r="N292" s="178"/>
      <c r="O292" s="152"/>
      <c r="P292" s="152"/>
      <c r="Q292" s="177"/>
      <c r="R292" s="178"/>
      <c r="S292" s="152"/>
      <c r="T292" s="152"/>
      <c r="U292" s="177"/>
    </row>
    <row r="293" spans="1:21" s="135" customFormat="1" ht="12.75">
      <c r="A293" s="150"/>
      <c r="B293" s="151"/>
      <c r="C293" s="152"/>
      <c r="D293" s="152"/>
      <c r="E293" s="152"/>
      <c r="F293" s="152"/>
      <c r="G293" s="152"/>
      <c r="H293" s="152"/>
      <c r="I293" s="152"/>
      <c r="J293" s="152"/>
      <c r="K293" s="152"/>
      <c r="L293" s="152"/>
      <c r="M293" s="177"/>
      <c r="N293" s="178"/>
      <c r="O293" s="152"/>
      <c r="P293" s="152"/>
      <c r="Q293" s="177"/>
      <c r="R293" s="178"/>
      <c r="S293" s="152"/>
      <c r="T293" s="152"/>
      <c r="U293" s="177"/>
    </row>
    <row r="294" spans="1:21" s="135" customFormat="1" ht="12.75">
      <c r="A294" s="150"/>
      <c r="B294" s="151"/>
      <c r="C294" s="152"/>
      <c r="D294" s="152"/>
      <c r="E294" s="152"/>
      <c r="F294" s="152"/>
      <c r="G294" s="152"/>
      <c r="H294" s="152"/>
      <c r="I294" s="152"/>
      <c r="J294" s="152"/>
      <c r="K294" s="152"/>
      <c r="L294" s="152"/>
      <c r="M294" s="177"/>
      <c r="N294" s="178"/>
      <c r="O294" s="152"/>
      <c r="P294" s="152"/>
      <c r="Q294" s="177"/>
      <c r="R294" s="178"/>
      <c r="S294" s="152"/>
      <c r="T294" s="152"/>
      <c r="U294" s="177"/>
    </row>
    <row r="295" spans="1:21" s="135" customFormat="1" ht="12.75">
      <c r="A295" s="150"/>
      <c r="B295" s="151"/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  <c r="M295" s="177"/>
      <c r="N295" s="178"/>
      <c r="O295" s="152"/>
      <c r="P295" s="152"/>
      <c r="Q295" s="177"/>
      <c r="R295" s="178"/>
      <c r="S295" s="152"/>
      <c r="T295" s="152"/>
      <c r="U295" s="177"/>
    </row>
    <row r="296" spans="1:21" s="135" customFormat="1" ht="12.75">
      <c r="A296" s="150"/>
      <c r="B296" s="151"/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  <c r="M296" s="177"/>
      <c r="N296" s="178"/>
      <c r="O296" s="152"/>
      <c r="P296" s="152"/>
      <c r="Q296" s="177"/>
      <c r="R296" s="178"/>
      <c r="S296" s="152"/>
      <c r="T296" s="152"/>
      <c r="U296" s="177"/>
    </row>
    <row r="297" spans="1:21" s="135" customFormat="1" ht="12.75">
      <c r="A297" s="150"/>
      <c r="B297" s="151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  <c r="M297" s="177"/>
      <c r="N297" s="178"/>
      <c r="O297" s="152"/>
      <c r="P297" s="152"/>
      <c r="Q297" s="177"/>
      <c r="R297" s="178"/>
      <c r="S297" s="152"/>
      <c r="T297" s="152"/>
      <c r="U297" s="177"/>
    </row>
    <row r="298" spans="1:21" s="135" customFormat="1" ht="12.75">
      <c r="A298" s="150"/>
      <c r="B298" s="151"/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  <c r="M298" s="177"/>
      <c r="N298" s="178"/>
      <c r="O298" s="152"/>
      <c r="P298" s="152"/>
      <c r="Q298" s="177"/>
      <c r="R298" s="178"/>
      <c r="S298" s="152"/>
      <c r="T298" s="152"/>
      <c r="U298" s="177"/>
    </row>
    <row r="299" spans="1:21" s="135" customFormat="1" ht="12.75">
      <c r="A299" s="150"/>
      <c r="B299" s="151"/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  <c r="M299" s="177"/>
      <c r="N299" s="178"/>
      <c r="O299" s="152"/>
      <c r="P299" s="152"/>
      <c r="Q299" s="177"/>
      <c r="R299" s="178"/>
      <c r="S299" s="152"/>
      <c r="T299" s="152"/>
      <c r="U299" s="177"/>
    </row>
    <row r="300" spans="1:21" s="135" customFormat="1" ht="12.75">
      <c r="A300" s="150"/>
      <c r="B300" s="151"/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77"/>
    </row>
    <row r="301" spans="1:21" s="135" customFormat="1" ht="12.75">
      <c r="A301" s="150"/>
      <c r="B301" s="151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77"/>
    </row>
    <row r="302" spans="1:21" s="135" customFormat="1" ht="12.75">
      <c r="A302" s="150"/>
      <c r="B302" s="151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</row>
    <row r="303" spans="1:21" s="135" customFormat="1" ht="12.75">
      <c r="A303" s="150"/>
      <c r="B303" s="151"/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</row>
  </sheetData>
  <sheetProtection/>
  <mergeCells count="1">
    <mergeCell ref="A1:U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fitToWidth="1" horizontalDpi="300" verticalDpi="300" orientation="landscape" paperSize="9" scale="40" r:id="rId1"/>
  <ignoredErrors>
    <ignoredError sqref="A35:A42 A44:A46 A48:A49 A51:A52 A115 A122:A130 A164:A173 A134:A1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2023-07-31T11:20:36Z</cp:lastPrinted>
  <dcterms:created xsi:type="dcterms:W3CDTF">2013-09-11T11:00:21Z</dcterms:created>
  <dcterms:modified xsi:type="dcterms:W3CDTF">2023-07-31T11:21:17Z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  <property fmtid="{D5CDD505-2E9C-101B-9397-08002B2CF9AE}" pid="3" name="ContentTypeId">
    <vt:lpwstr>0x010100BBD19A037627B34C9B358C664914694D</vt:lpwstr>
  </property>
</Properties>
</file>